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11595" firstSheet="9" activeTab="11"/>
  </bookViews>
  <sheets>
    <sheet name="стр.1_4" sheetId="1" r:id="rId1"/>
    <sheet name="стр.5_6" sheetId="2" r:id="rId2"/>
    <sheet name="Сведения" sheetId="3" r:id="rId3"/>
    <sheet name="Возмещение" sheetId="4" r:id="rId4"/>
    <sheet name="Расчеты (обосн) обл.бюд" sheetId="5" r:id="rId5"/>
    <sheet name="Расчеты (обосн) местн.б" sheetId="6" r:id="rId6"/>
    <sheet name="Расч (обосн) субс.на иные цели" sheetId="7" r:id="rId7"/>
    <sheet name="Расчеты (обосн) платные услуги" sheetId="8" r:id="rId8"/>
    <sheet name="Расчеты (обосн) родит.плата" sheetId="9" r:id="rId9"/>
    <sheet name="Расчеты (обосн) добр.пожерт" sheetId="10" r:id="rId10"/>
    <sheet name="Расчеты (обосн) аренда" sheetId="11" r:id="rId11"/>
    <sheet name="Расчеты (обосн) возмещение ком." sheetId="12" r:id="rId1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цели'!$A$1:$J$65</definedName>
    <definedName name="_xlnm.Print_Area" localSheetId="4">'Расчеты (обосн) обл.бюд'!$A$1:$J$89</definedName>
    <definedName name="_xlnm.Print_Area" localSheetId="2">'Сведения'!$A$1:$FK$49</definedName>
    <definedName name="_xlnm.Print_Area" localSheetId="0">'стр.1_4'!$A$1:$DJ$150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<sst xmlns="http://schemas.openxmlformats.org/spreadsheetml/2006/main" count="2203" uniqueCount="712">
  <si>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</si>
  <si>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</si>
  <si>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</si>
  <si>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</si>
  <si>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</si>
  <si>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</si>
  <si>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</si>
  <si>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</si>
  <si>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</si>
  <si>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</si>
  <si>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</si>
  <si>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</si>
  <si>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</si>
  <si>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</si>
  <si>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</si>
  <si>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</si>
  <si>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</si>
  <si>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</si>
  <si>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</si>
  <si>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</si>
  <si>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</si>
  <si>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</si>
  <si>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</si>
  <si>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</si>
  <si>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</si>
  <si>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</si>
  <si>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</si>
  <si>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</si>
  <si>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</si>
  <si>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</si>
  <si>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</si>
  <si>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</si>
  <si>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</si>
  <si>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</si>
  <si>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</si>
  <si>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</si>
  <si>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</si>
  <si>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</si>
  <si>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</si>
  <si>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</si>
  <si>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</si>
  <si>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</si>
  <si>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</si>
  <si>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</si>
  <si>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</si>
  <si>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</si>
  <si>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</si>
  <si>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</si>
  <si>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</si>
  <si>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</si>
  <si>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</si>
  <si>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</si>
  <si>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</si>
  <si>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</si>
  <si>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</si>
  <si>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</si>
  <si>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</si>
  <si>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</si>
  <si>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</si>
  <si>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</si>
  <si>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</si>
  <si>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</si>
  <si>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</si>
  <si>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</si>
  <si>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</si>
  <si>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</si>
  <si>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</si>
  <si>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</si>
  <si>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</si>
  <si>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</si>
  <si>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</si>
  <si>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</si>
  <si>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</si>
  <si>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</si>
  <si>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</si>
  <si>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</si>
  <si>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</si>
  <si>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</si>
  <si>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</si>
  <si>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</si>
  <si>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</si>
  <si>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</si>
  <si>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</si>
  <si>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</si>
  <si>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</si>
  <si>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</si>
  <si>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</si>
  <si>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</si>
  <si>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</si>
  <si>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</si>
  <si>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</si>
  <si>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</si>
  <si>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</si>
  <si>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</si>
  <si>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</si>
  <si>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</si>
  <si>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</si>
  <si>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</si>
  <si>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</si>
  <si>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</si>
  <si>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</si>
  <si>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</si>
  <si>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</si>
  <si>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</si>
  <si>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</si>
  <si>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</si>
  <si>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</si>
  <si>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</si>
  <si>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</si>
  <si>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</si>
  <si>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</si>
  <si>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</si>
  <si>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</si>
  <si>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</si>
  <si>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</si>
  <si>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</si>
  <si>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</si>
  <si>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</si>
  <si>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</si>
  <si>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</si>
  <si>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</si>
  <si>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</si>
  <si>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</si>
  <si>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</si>
  <si>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</si>
  <si>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</si>
  <si>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</si>
  <si>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</si>
  <si>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</si>
  <si>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</si>
  <si>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</si>
  <si>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</si>
  <si>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</si>
  <si>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</si>
  <si>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</si>
  <si>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</si>
  <si>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</si>
  <si>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</si>
  <si>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</si>
  <si>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</si>
  <si>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</si>
  <si>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</si>
  <si>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</si>
  <si>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</si>
  <si>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</si>
  <si>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</si>
  <si>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</si>
  <si>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</si>
  <si>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</si>
  <si>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</si>
  <si>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</si>
  <si>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</si>
  <si>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</si>
  <si>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</si>
  <si>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</si>
  <si>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</si>
  <si>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</si>
  <si>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</si>
  <si>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</si>
  <si>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</si>
  <si>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</si>
  <si>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</si>
  <si>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</si>
  <si>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</si>
  <si>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</si>
  <si>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</si>
  <si>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</si>
  <si>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</si>
  <si>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</si>
  <si>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</si>
  <si>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</si>
  <si>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</si>
  <si>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</si>
  <si>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</si>
  <si>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</si>
  <si>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</si>
  <si>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</si>
  <si>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</si>
  <si>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</si>
  <si>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</si>
  <si>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</si>
  <si>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</si>
  <si>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</si>
  <si>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</si>
  <si>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</si>
  <si>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</si>
  <si>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</si>
  <si>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</si>
  <si>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</si>
  <si>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</si>
  <si>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</si>
  <si>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345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</si>
  <si>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</si>
  <si>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</si>
  <si>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</si>
  <si>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</si>
  <si>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</si>
  <si>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</si>
  <si>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</si>
  <si>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</si>
  <si>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</si>
  <si>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</si>
  <si>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</si>
  <si>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</si>
  <si>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</si>
  <si>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</si>
  <si>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</si>
  <si>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</si>
  <si>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</si>
  <si>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</si>
  <si>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</si>
  <si>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</si>
  <si>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</si>
  <si>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</si>
  <si>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</si>
  <si>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</si>
  <si>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</si>
  <si>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</si>
  <si>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</si>
  <si>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</si>
  <si>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</si>
  <si>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</si>
  <si>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</si>
  <si>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</si>
  <si>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</si>
  <si>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</si>
  <si>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</si>
  <si>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</si>
  <si>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</si>
  <si>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</si>
  <si>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</si>
  <si>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</si>
  <si>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</si>
  <si>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</si>
  <si>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</si>
  <si>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</si>
  <si>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</si>
  <si>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</si>
  <si>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</si>
  <si>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</si>
  <si>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</si>
  <si>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</si>
  <si>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</si>
  <si>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</si>
  <si>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</si>
  <si>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</si>
  <si>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</si>
  <si>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</si>
  <si>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</si>
  <si>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</si>
  <si>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</si>
  <si>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</si>
  <si>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</si>
  <si>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</si>
  <si>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</si>
  <si>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</si>
  <si>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</si>
  <si>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</si>
  <si>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</si>
  <si>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</si>
  <si>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</si>
  <si>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</si>
  <si>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</si>
  <si>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</si>
  <si>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</si>
  <si>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</si>
  <si>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</si>
  <si>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</si>
  <si>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</si>
  <si>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</si>
  <si>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</si>
  <si>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</si>
  <si>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</si>
  <si>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</si>
  <si>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</si>
  <si>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</si>
  <si>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</si>
  <si>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</si>
  <si>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</si>
  <si>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</si>
  <si>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</si>
  <si>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</si>
  <si>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</si>
  <si>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</si>
  <si>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</si>
  <si>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</si>
  <si>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</si>
  <si>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</si>
  <si>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</si>
  <si>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</si>
  <si>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</si>
  <si>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</si>
  <si>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</si>
  <si>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</si>
  <si>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</si>
  <si>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</si>
  <si>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</si>
  <si>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</si>
  <si>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</si>
  <si>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</si>
  <si>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</si>
  <si>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</si>
  <si>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</si>
  <si>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</si>
  <si>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</si>
  <si>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</si>
  <si>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</si>
  <si>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</si>
  <si>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</si>
  <si>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</si>
  <si>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</si>
  <si>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</si>
  <si>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</si>
  <si>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</si>
  <si>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</si>
  <si>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</si>
  <si>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</si>
  <si>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</si>
  <si>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</si>
  <si>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</si>
  <si>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</si>
  <si>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</si>
  <si>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</si>
  <si>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</si>
  <si>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</si>
  <si>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</si>
  <si>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</si>
  <si>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</si>
  <si>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</si>
  <si>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</si>
  <si>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</si>
  <si>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</si>
  <si>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</si>
  <si>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</si>
  <si>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</si>
  <si>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</si>
  <si>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</si>
  <si>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</si>
  <si>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</si>
  <si>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</si>
  <si>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</si>
  <si>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</si>
  <si>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</si>
  <si>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</si>
  <si>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</si>
  <si>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</si>
  <si>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</si>
  <si>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</si>
  <si>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</si>
  <si>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</si>
  <si>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</si>
  <si>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</si>
  <si>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</si>
  <si>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</si>
  <si>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</si>
  <si>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</si>
  <si>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</si>
  <si>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</si>
  <si>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</si>
  <si>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</si>
  <si>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</si>
  <si>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</si>
  <si>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</si>
  <si>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</si>
  <si>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</si>
  <si>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</si>
  <si>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</si>
  <si>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</si>
  <si>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</si>
  <si>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</si>
  <si>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</si>
  <si>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</si>
  <si>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</si>
  <si>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</si>
  <si>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</si>
  <si>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</si>
  <si>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</si>
  <si>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</si>
  <si>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</si>
  <si>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</si>
  <si>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</si>
  <si>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</si>
  <si>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</si>
  <si>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</si>
  <si>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</si>
  <si>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</si>
  <si>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</si>
  <si>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</si>
  <si>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</si>
  <si>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</si>
  <si>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</si>
  <si>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</si>
  <si>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</si>
  <si>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</si>
  <si>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</si>
  <si>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</si>
  <si>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</si>
  <si>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</si>
  <si>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</si>
  <si>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</si>
  <si>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</si>
  <si>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</si>
  <si>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</si>
  <si>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</si>
  <si>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</si>
  <si>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</si>
  <si>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</si>
  <si>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</si>
  <si>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</si>
  <si>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</si>
  <si>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</si>
  <si>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</si>
  <si>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</si>
  <si>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</si>
  <si>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</si>
  <si>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</si>
  <si>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</si>
  <si>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</si>
  <si>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</si>
  <si>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</si>
  <si>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</si>
  <si>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</si>
  <si>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</si>
  <si>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</si>
  <si>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</si>
  <si>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</si>
  <si>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</si>
  <si>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</si>
  <si>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</si>
  <si>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</si>
  <si>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</si>
  <si>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</si>
  <si>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</si>
  <si>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</si>
  <si>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</si>
  <si>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</si>
  <si>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</si>
  <si>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</si>
  <si>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</si>
  <si>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</si>
  <si>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</si>
  <si>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</si>
  <si>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</si>
  <si>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</si>
  <si>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</si>
  <si>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</si>
  <si>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</si>
  <si>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</si>
  <si>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</si>
  <si>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</si>
  <si>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</si>
  <si>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</si>
  <si>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</si>
  <si>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</si>
  <si>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</si>
  <si>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</si>
  <si>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</si>
  <si>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</si>
  <si>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</si>
  <si>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</si>
  <si>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</si>
  <si>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</si>
  <si>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</si>
  <si>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</si>
  <si>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</si>
  <si>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</si>
  <si>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</si>
  <si>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</si>
  <si>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</si>
  <si>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</si>
  <si>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</si>
  <si>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</si>
  <si>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</si>
  <si>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</si>
  <si>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</si>
  <si>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</si>
  <si>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</si>
  <si>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</si>
  <si>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</si>
  <si>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</si>
  <si>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</si>
  <si>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</si>
  <si>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</si>
  <si>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</si>
  <si>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</si>
  <si>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</si>
  <si>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</si>
  <si>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</si>
  <si>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</si>
  <si>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</si>
  <si>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</si>
  <si>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</si>
  <si>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</si>
  <si>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</si>
  <si>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</si>
  <si>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</si>
  <si>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</si>
  <si>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</si>
  <si>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</si>
  <si>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</si>
  <si>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</si>
  <si>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</si>
  <si>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</si>
  <si>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</si>
  <si>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</si>
  <si>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</si>
  <si>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</si>
  <si>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</si>
  <si>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</si>
  <si>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</si>
  <si>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</si>
  <si>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</si>
  <si>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</si>
  <si>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</si>
  <si>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</si>
  <si>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</si>
  <si>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</si>
  <si>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</si>
  <si>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</si>
  <si>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</si>
  <si>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</si>
  <si>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</si>
  <si>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</si>
  <si>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</si>
  <si>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</si>
  <si>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</si>
  <si>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</si>
  <si>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</si>
  <si>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</si>
  <si>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</si>
  <si>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</si>
  <si>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</si>
  <si>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</si>
  <si>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</si>
  <si>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</si>
  <si>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</si>
  <si>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</si>
  <si>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</si>
  <si>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</si>
  <si>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</si>
  <si>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</si>
  <si>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</si>
  <si>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</si>
  <si>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</si>
  <si>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</si>
  <si>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</si>
  <si>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</si>
  <si>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</si>
  <si>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</si>
  <si>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</si>
  <si>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</si>
  <si>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</si>
  <si>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</si>
  <si>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</si>
  <si>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</si>
  <si>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</si>
  <si>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</si>
  <si>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</si>
  <si>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</si>
  <si>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</si>
  <si>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</si>
  <si>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</si>
  <si>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</si>
  <si>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</si>
  <si>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</si>
  <si>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</si>
  <si>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3)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</si>
  <si>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</si>
  <si>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</si>
  <si>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</si>
  <si>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</si>
  <si>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</si>
  <si>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</si>
  <si>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</si>
  <si>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</si>
  <si>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</si>
  <si>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</si>
  <si>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</si>
  <si>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</si>
  <si>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</si>
  <si>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</si>
  <si>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</si>
  <si>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</si>
  <si>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</si>
  <si>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</si>
  <si>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</si>
  <si>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</si>
  <si>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</si>
  <si>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</si>
  <si>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</si>
  <si>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</si>
  <si>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</si>
  <si>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</si>
  <si>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</si>
  <si>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</si>
  <si>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</si>
  <si>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</si>
  <si>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</si>
  <si>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</si>
  <si>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</si>
  <si>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</si>
  <si>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</si>
  <si>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</si>
  <si>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</si>
  <si>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</si>
  <si>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на 20 20   год и плановый период 2021   и 2022   годов</t>
  </si>
  <si>
    <t>20</t>
  </si>
  <si>
    <t>21</t>
  </si>
  <si>
    <t>22</t>
  </si>
  <si>
    <t>Хозяйственные материалы</t>
  </si>
  <si>
    <t>шт</t>
  </si>
  <si>
    <t>1. Код субсидии ___342__________ - Наименование субсидии</t>
  </si>
  <si>
    <t>20.01.2020г</t>
  </si>
  <si>
    <t>гл.бухгалтер</t>
  </si>
  <si>
    <t>Программное обеспечение</t>
  </si>
  <si>
    <t>кол-во</t>
  </si>
  <si>
    <t>4. Прочие работы, услуги КОСГУ 266</t>
  </si>
  <si>
    <t>Приобретение материалов</t>
  </si>
  <si>
    <t>Моющие средства</t>
  </si>
  <si>
    <t>Канцелярские товары</t>
  </si>
  <si>
    <t>Комплектующие к оргтехнике</t>
  </si>
  <si>
    <t>Посуда</t>
  </si>
  <si>
    <t>Электропринадлежности (лампочки, стартеры)</t>
  </si>
  <si>
    <t>20.01.2019г.</t>
  </si>
  <si>
    <t>6МБ10100А</t>
  </si>
  <si>
    <t>МБДОУ №94</t>
  </si>
  <si>
    <t>Обслуживание веб-сайта</t>
  </si>
  <si>
    <t>Договор</t>
  </si>
  <si>
    <t>января</t>
  </si>
  <si>
    <t>20.01.2020</t>
  </si>
  <si>
    <t>380101001</t>
  </si>
  <si>
    <t>60701000000000007</t>
  </si>
  <si>
    <t>000000000</t>
  </si>
  <si>
    <t>60701061017301001</t>
  </si>
  <si>
    <t>6ОБ001000</t>
  </si>
  <si>
    <t>60701061010000101</t>
  </si>
  <si>
    <t>6МБ001000</t>
  </si>
  <si>
    <t>60701000000000004</t>
  </si>
  <si>
    <t>0000000000</t>
  </si>
  <si>
    <t>60701000000000015</t>
  </si>
  <si>
    <t xml:space="preserve">1)Питание детей льготной категории </t>
  </si>
  <si>
    <t>60701061010000202</t>
  </si>
  <si>
    <t>266</t>
  </si>
  <si>
    <t xml:space="preserve">3 дня в счет работадателя </t>
  </si>
  <si>
    <t>Л.И. Лысак</t>
  </si>
  <si>
    <t>27265809</t>
  </si>
  <si>
    <t>25703000</t>
  </si>
  <si>
    <t xml:space="preserve">Муниципальный </t>
  </si>
  <si>
    <t>Управление образования Ангарского городского округа</t>
  </si>
  <si>
    <t>руб.</t>
  </si>
  <si>
    <t>Питание детей льготной категории учреждений дошкольного образования</t>
  </si>
  <si>
    <t>на начало 2020</t>
  </si>
  <si>
    <t>Заведующий</t>
  </si>
  <si>
    <t>МБДОУ детский сад № 44 "Веснушки"</t>
  </si>
  <si>
    <t>3801014410</t>
  </si>
  <si>
    <t>344</t>
  </si>
  <si>
    <t>2614</t>
  </si>
  <si>
    <t>2615</t>
  </si>
  <si>
    <t>2616</t>
  </si>
  <si>
    <t>2617</t>
  </si>
  <si>
    <t>341</t>
  </si>
  <si>
    <t>Доходы от компенсации затрат</t>
  </si>
  <si>
    <t>Четверикова Е.И.</t>
  </si>
  <si>
    <t>Перминова Н.А.</t>
  </si>
  <si>
    <t>Л.И.Лысак</t>
  </si>
  <si>
    <t>530781</t>
  </si>
  <si>
    <t>МБДОУ № 44</t>
  </si>
  <si>
    <t>Стройматериалы</t>
  </si>
  <si>
    <t>МБДОУ  № 44</t>
  </si>
  <si>
    <t>Соглашение № 173</t>
  </si>
  <si>
    <t>Установка окон</t>
  </si>
  <si>
    <t>Перенос модема</t>
  </si>
  <si>
    <t>4. Услуги, работы для целей капитальных вложений КОСГУ 228</t>
  </si>
  <si>
    <t>Монтаж оборудования</t>
  </si>
  <si>
    <t>Мебель</t>
  </si>
  <si>
    <t>8. Увеличение стоимости продуктов питания КОСГУ 342</t>
  </si>
  <si>
    <t>Вода питьевая</t>
  </si>
  <si>
    <t>Фиточай</t>
  </si>
  <si>
    <t>8. Увеличение стоимости медикаментов КОСГУ 341</t>
  </si>
  <si>
    <t>Медикаменты</t>
  </si>
  <si>
    <t>Строительные материалы</t>
  </si>
  <si>
    <t>3801014410/380101001</t>
  </si>
  <si>
    <t>МБДОУ детский сад № 44</t>
  </si>
  <si>
    <t>Реализация основных общеобразовательных программ дошкольного образования</t>
  </si>
  <si>
    <t>6МБ00000</t>
  </si>
  <si>
    <t>6МБ000000</t>
  </si>
  <si>
    <t>Лабораторные исследования</t>
  </si>
  <si>
    <t>Кровать детская</t>
  </si>
  <si>
    <t>1.8.</t>
  </si>
  <si>
    <t>Ремонт лестничных маршей, установка окон и дверей</t>
  </si>
  <si>
    <t>2)Ремонт, замена, государственная поверка приборов учета, доукомплектация приборов учета тепловой энергии, ремонт тепловых узлов</t>
  </si>
  <si>
    <t>60701064010000102</t>
  </si>
  <si>
    <t>6МБ101112</t>
  </si>
  <si>
    <t>2.Код субсидии  6МБ101112 - Ремонт, замена, государственная поверка приборов учета, доукомплектация приборов учета тепловой энергии, ремонт тепловых узлов</t>
  </si>
  <si>
    <t>3*3139,33</t>
  </si>
  <si>
    <t>60701 064010000102</t>
  </si>
  <si>
    <t>целевые субсидии (субсидии на иные цели) госповерка приборов учета</t>
  </si>
  <si>
    <t>Гос.поверка приборов учета</t>
  </si>
  <si>
    <t>заведующий</t>
  </si>
  <si>
    <t xml:space="preserve"> Ремонт, замена, государственная поверка приборов учета, доукомплектация приборов учета тепловой энергии, ремонт тепловых узлов</t>
  </si>
  <si>
    <t>09</t>
  </si>
  <si>
    <t>Приобретение стройматериалов</t>
  </si>
  <si>
    <t>60701000000000003</t>
  </si>
  <si>
    <t>853</t>
  </si>
  <si>
    <t>292</t>
  </si>
  <si>
    <t>Оборудование</t>
  </si>
  <si>
    <t>финансовые активы</t>
  </si>
  <si>
    <t>2115</t>
  </si>
  <si>
    <t>6ОБ000000</t>
  </si>
  <si>
    <t>ноября</t>
  </si>
  <si>
    <t>09.11.2020</t>
  </si>
  <si>
    <t>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</si>
</sst>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9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0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0" fillId="25" borderId="0" applyNumberFormat="0" applyBorder="0" applyAlignment="0" applyProtection="0"/>
    <xf numFmtId="0" fontId="66" fillId="26" borderId="0" applyNumberFormat="0" applyBorder="0" applyAlignment="0" applyProtection="0"/>
    <xf numFmtId="0" fontId="20" fillId="27" borderId="0" applyNumberFormat="0" applyBorder="0" applyAlignment="0" applyProtection="0"/>
    <xf numFmtId="0" fontId="66" fillId="28" borderId="0" applyNumberFormat="0" applyBorder="0" applyAlignment="0" applyProtection="0"/>
    <xf numFmtId="0" fontId="20" fillId="29" borderId="0" applyNumberFormat="0" applyBorder="0" applyAlignment="0" applyProtection="0"/>
    <xf numFmtId="0" fontId="66" fillId="30" borderId="0" applyNumberFormat="0" applyBorder="0" applyAlignment="0" applyProtection="0"/>
    <xf numFmtId="0" fontId="20" fillId="31" borderId="0" applyNumberFormat="0" applyBorder="0" applyAlignment="0" applyProtection="0"/>
    <xf numFmtId="0" fontId="67" fillId="32" borderId="1" applyNumberFormat="0" applyAlignment="0" applyProtection="0"/>
    <xf numFmtId="0" fontId="21" fillId="33" borderId="2" applyNumberFormat="0" applyAlignment="0" applyProtection="0"/>
    <xf numFmtId="0" fontId="68" fillId="34" borderId="3" applyNumberFormat="0" applyAlignment="0" applyProtection="0"/>
    <xf numFmtId="0" fontId="22" fillId="35" borderId="4" applyNumberFormat="0" applyAlignment="0" applyProtection="0"/>
    <xf numFmtId="0" fontId="69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24" fillId="0" borderId="6" applyNumberFormat="0" applyFill="0" applyAlignment="0" applyProtection="0"/>
    <xf numFmtId="0" fontId="71" fillId="0" borderId="7" applyNumberFormat="0" applyFill="0" applyAlignment="0" applyProtection="0"/>
    <xf numFmtId="0" fontId="25" fillId="0" borderId="8" applyNumberFormat="0" applyFill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36" borderId="13" applyNumberFormat="0" applyAlignment="0" applyProtection="0"/>
    <xf numFmtId="0" fontId="28" fillId="37" borderId="14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30" fillId="39" borderId="0" applyNumberFormat="0" applyBorder="0" applyAlignment="0" applyProtection="0"/>
    <xf numFmtId="0" fontId="65" fillId="0" borderId="0">
      <alignment/>
      <protection/>
    </xf>
    <xf numFmtId="0" fontId="7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1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4" borderId="0" applyNumberFormat="0" applyBorder="0" applyAlignment="0" applyProtection="0"/>
    <xf numFmtId="0" fontId="35" fillId="45" borderId="0" applyNumberFormat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2" fillId="0" borderId="0" xfId="70" applyFont="1">
      <alignment/>
      <protection/>
    </xf>
    <xf numFmtId="0" fontId="83" fillId="0" borderId="0" xfId="70" applyFont="1">
      <alignment/>
      <protection/>
    </xf>
    <xf numFmtId="0" fontId="83" fillId="46" borderId="0" xfId="70" applyFont="1" applyFill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5" fillId="0" borderId="0" xfId="70" applyFont="1">
      <alignment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3" fillId="0" borderId="28" xfId="70" applyFont="1" applyBorder="1" applyAlignment="1">
      <alignment wrapText="1"/>
      <protection/>
    </xf>
    <xf numFmtId="0" fontId="83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6" fillId="46" borderId="28" xfId="70" applyNumberFormat="1" applyFont="1" applyFill="1" applyBorder="1">
      <alignment/>
      <protection/>
    </xf>
    <xf numFmtId="173" fontId="83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3" fillId="0" borderId="28" xfId="70" applyFont="1" applyBorder="1" applyAlignment="1">
      <alignment horizontal="center"/>
      <protection/>
    </xf>
    <xf numFmtId="4" fontId="83" fillId="3" borderId="28" xfId="70" applyNumberFormat="1" applyFont="1" applyFill="1" applyBorder="1">
      <alignment/>
      <protection/>
    </xf>
    <xf numFmtId="0" fontId="83" fillId="0" borderId="28" xfId="70" applyFont="1" applyBorder="1">
      <alignment/>
      <protection/>
    </xf>
    <xf numFmtId="4" fontId="87" fillId="3" borderId="28" xfId="70" applyNumberFormat="1" applyFont="1" applyFill="1" applyBorder="1" applyAlignment="1">
      <alignment/>
      <protection/>
    </xf>
    <xf numFmtId="0" fontId="84" fillId="0" borderId="42" xfId="70" applyFont="1" applyBorder="1" applyAlignment="1">
      <alignment horizontal="left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9" fillId="0" borderId="0" xfId="70" applyFont="1">
      <alignment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3" fillId="3" borderId="28" xfId="70" applyNumberFormat="1" applyFont="1" applyFill="1" applyBorder="1" applyAlignment="1">
      <alignment horizontal="right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28" xfId="70" applyFont="1" applyBorder="1" applyAlignment="1">
      <alignment wrapText="1"/>
      <protection/>
    </xf>
    <xf numFmtId="0" fontId="90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>
      <alignment/>
      <protection/>
    </xf>
    <xf numFmtId="0" fontId="90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left" vertical="center" wrapText="1"/>
      <protection/>
    </xf>
    <xf numFmtId="0" fontId="89" fillId="0" borderId="42" xfId="70" applyFont="1" applyBorder="1" applyAlignment="1">
      <alignment horizontal="center" wrapText="1"/>
      <protection/>
    </xf>
    <xf numFmtId="0" fontId="89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3" fillId="0" borderId="28" xfId="70" applyNumberFormat="1" applyFont="1" applyBorder="1">
      <alignment/>
      <protection/>
    </xf>
    <xf numFmtId="0" fontId="83" fillId="0" borderId="42" xfId="70" applyFont="1" applyBorder="1" applyAlignment="1">
      <alignment horizontal="center" wrapText="1"/>
      <protection/>
    </xf>
    <xf numFmtId="4" fontId="87" fillId="3" borderId="28" xfId="70" applyNumberFormat="1" applyFont="1" applyFill="1" applyBorder="1">
      <alignment/>
      <protection/>
    </xf>
    <xf numFmtId="2" fontId="83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0" fillId="0" borderId="28" xfId="70" applyNumberFormat="1" applyFont="1" applyBorder="1" applyAlignment="1">
      <alignment horizontal="center"/>
      <protection/>
    </xf>
    <xf numFmtId="16" fontId="83" fillId="0" borderId="28" xfId="70" applyNumberFormat="1" applyFont="1" applyBorder="1" applyAlignment="1">
      <alignment horizont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 applyAlignment="1">
      <alignment horizontal="right"/>
      <protection/>
    </xf>
    <xf numFmtId="0" fontId="92" fillId="0" borderId="42" xfId="70" applyFont="1" applyBorder="1" applyAlignment="1">
      <alignment horizontal="left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94" fillId="0" borderId="0" xfId="70" applyFont="1">
      <alignment/>
      <protection/>
    </xf>
    <xf numFmtId="0" fontId="94" fillId="47" borderId="28" xfId="70" applyFont="1" applyFill="1" applyBorder="1" applyAlignment="1">
      <alignment horizontal="center" vertical="center" wrapText="1"/>
      <protection/>
    </xf>
    <xf numFmtId="0" fontId="89" fillId="46" borderId="0" xfId="70" applyFont="1" applyFill="1">
      <alignment/>
      <protection/>
    </xf>
    <xf numFmtId="0" fontId="89" fillId="0" borderId="31" xfId="70" applyFont="1" applyBorder="1">
      <alignment/>
      <protection/>
    </xf>
    <xf numFmtId="0" fontId="89" fillId="46" borderId="31" xfId="70" applyFont="1" applyFill="1" applyBorder="1">
      <alignment/>
      <protection/>
    </xf>
    <xf numFmtId="0" fontId="89" fillId="0" borderId="0" xfId="70" applyFont="1" applyAlignment="1">
      <alignment horizontal="right"/>
      <protection/>
    </xf>
    <xf numFmtId="0" fontId="95" fillId="0" borderId="0" xfId="70" applyFont="1" applyAlignment="1">
      <alignment horizontal="center"/>
      <protection/>
    </xf>
    <xf numFmtId="0" fontId="96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3" fillId="0" borderId="0" xfId="70" applyFont="1" applyBorder="1">
      <alignment/>
      <protection/>
    </xf>
    <xf numFmtId="0" fontId="83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0" fillId="0" borderId="0" xfId="70" applyFont="1" applyBorder="1">
      <alignment/>
      <protection/>
    </xf>
    <xf numFmtId="0" fontId="90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7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178" fontId="11" fillId="0" borderId="28" xfId="70" applyNumberFormat="1" applyFont="1" applyBorder="1" applyAlignment="1">
      <alignment horizontal="center" wrapText="1"/>
      <protection/>
    </xf>
    <xf numFmtId="2" fontId="38" fillId="0" borderId="28" xfId="70" applyNumberFormat="1" applyFont="1" applyBorder="1">
      <alignment/>
      <protection/>
    </xf>
    <xf numFmtId="4" fontId="44" fillId="48" borderId="28" xfId="70" applyNumberFormat="1" applyFont="1" applyFill="1" applyBorder="1">
      <alignment/>
      <protection/>
    </xf>
    <xf numFmtId="0" fontId="38" fillId="0" borderId="28" xfId="70" applyFont="1" applyBorder="1" applyAlignment="1">
      <alignment horizontal="center"/>
      <protection/>
    </xf>
    <xf numFmtId="4" fontId="38" fillId="46" borderId="28" xfId="70" applyNumberFormat="1" applyFont="1" applyFill="1" applyBorder="1">
      <alignment/>
      <protection/>
    </xf>
    <xf numFmtId="0" fontId="89" fillId="0" borderId="28" xfId="70" applyFont="1" applyBorder="1">
      <alignment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4" fontId="46" fillId="0" borderId="42" xfId="70" applyNumberFormat="1" applyFont="1" applyBorder="1" applyAlignment="1">
      <alignment horizontal="center" wrapText="1"/>
      <protection/>
    </xf>
    <xf numFmtId="4" fontId="46" fillId="0" borderId="53" xfId="70" applyNumberFormat="1" applyFont="1" applyBorder="1" applyAlignment="1">
      <alignment horizontal="center" wrapText="1"/>
      <protection/>
    </xf>
    <xf numFmtId="178" fontId="46" fillId="0" borderId="42" xfId="70" applyNumberFormat="1" applyFont="1" applyBorder="1" applyAlignment="1">
      <alignment horizontal="center" wrapText="1"/>
      <protection/>
    </xf>
    <xf numFmtId="178" fontId="46" fillId="0" borderId="53" xfId="70" applyNumberFormat="1" applyFont="1" applyBorder="1" applyAlignment="1">
      <alignment horizontal="center" wrapText="1"/>
      <protection/>
    </xf>
    <xf numFmtId="0" fontId="89" fillId="0" borderId="28" xfId="70" applyFont="1" applyBorder="1" applyAlignment="1">
      <alignment wrapText="1"/>
      <protection/>
    </xf>
    <xf numFmtId="0" fontId="45" fillId="0" borderId="28" xfId="70" applyFont="1" applyBorder="1" applyAlignment="1">
      <alignment wrapText="1"/>
      <protection/>
    </xf>
    <xf numFmtId="14" fontId="89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7" fillId="3" borderId="43" xfId="70" applyFont="1" applyFill="1" applyBorder="1" applyAlignment="1">
      <alignment horizontal="right" vertical="center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7" fillId="0" borderId="53" xfId="70" applyFont="1" applyBorder="1" applyAlignment="1">
      <alignment horizontal="left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" fillId="0" borderId="56" xfId="0" applyFont="1" applyBorder="1" applyAlignment="1">
      <alignment horizontal="right" vertical="center" wrapText="1"/>
    </xf>
    <xf numFmtId="0" fontId="84" fillId="0" borderId="0" xfId="70" applyFont="1" applyBorder="1" applyAlignment="1">
      <alignment horizontal="left" wrapText="1"/>
      <protection/>
    </xf>
    <xf numFmtId="4" fontId="90" fillId="49" borderId="28" xfId="70" applyNumberFormat="1" applyFont="1" applyFill="1" applyBorder="1" applyAlignment="1">
      <alignment horizontal="right"/>
      <protection/>
    </xf>
    <xf numFmtId="4" fontId="83" fillId="49" borderId="28" xfId="70" applyNumberFormat="1" applyFont="1" applyFill="1" applyBorder="1" applyAlignment="1">
      <alignment horizontal="right"/>
      <protection/>
    </xf>
    <xf numFmtId="4" fontId="83" fillId="46" borderId="28" xfId="70" applyNumberFormat="1" applyFont="1" applyFill="1" applyBorder="1">
      <alignment/>
      <protection/>
    </xf>
    <xf numFmtId="0" fontId="87" fillId="3" borderId="28" xfId="70" applyFont="1" applyFill="1" applyBorder="1" applyAlignment="1">
      <alignment horizontal="right" vertical="center"/>
      <protection/>
    </xf>
    <xf numFmtId="0" fontId="83" fillId="46" borderId="28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left" vertical="center"/>
      <protection/>
    </xf>
    <xf numFmtId="2" fontId="83" fillId="46" borderId="28" xfId="70" applyNumberFormat="1" applyFont="1" applyFill="1" applyBorder="1" applyAlignment="1">
      <alignment horizontal="right" vertical="center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" fontId="83" fillId="0" borderId="0" xfId="70" applyNumberFormat="1" applyFont="1">
      <alignment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53" xfId="70" applyFont="1" applyBorder="1" applyAlignment="1">
      <alignment horizontal="left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left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5" fillId="0" borderId="0" xfId="70" applyFont="1" applyAlignment="1">
      <alignment horizontal="center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53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left" wrapText="1" indent="3"/>
      <protection locked="0"/>
    </xf>
    <xf numFmtId="0" fontId="5" fillId="0" borderId="43" xfId="0" applyNumberFormat="1" applyFont="1" applyBorder="1" applyAlignment="1" applyProtection="1">
      <alignment horizontal="left" wrapText="1" indent="3"/>
      <protection locked="0"/>
    </xf>
    <xf numFmtId="0" fontId="5" fillId="0" borderId="57" xfId="0" applyNumberFormat="1" applyFont="1" applyBorder="1" applyAlignment="1" applyProtection="1">
      <alignment horizontal="left" wrapText="1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58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left" wrapText="1" indent="3"/>
      <protection locked="0"/>
    </xf>
    <xf numFmtId="0" fontId="1" fillId="0" borderId="43" xfId="0" applyNumberFormat="1" applyFont="1" applyBorder="1" applyAlignment="1" applyProtection="1">
      <alignment horizontal="left" wrapText="1" indent="3"/>
      <protection locked="0"/>
    </xf>
    <xf numFmtId="0" fontId="1" fillId="0" borderId="57" xfId="0" applyNumberFormat="1" applyFont="1" applyBorder="1" applyAlignment="1" applyProtection="1">
      <alignment horizontal="left" wrapText="1" indent="3"/>
      <protection locked="0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left"/>
    </xf>
    <xf numFmtId="0" fontId="1" fillId="0" borderId="62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1" fillId="0" borderId="64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65" xfId="0" applyNumberFormat="1" applyFont="1" applyBorder="1" applyAlignment="1">
      <alignment horizontal="left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58" xfId="0" applyNumberFormat="1" applyFont="1" applyBorder="1" applyAlignment="1" applyProtection="1">
      <alignment horizontal="center"/>
      <protection locked="0"/>
    </xf>
    <xf numFmtId="4" fontId="5" fillId="0" borderId="42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53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0" borderId="67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8" xfId="0" applyNumberFormat="1" applyFont="1" applyBorder="1" applyAlignment="1" applyProtection="1">
      <alignment horizontal="center"/>
      <protection locked="0"/>
    </xf>
    <xf numFmtId="49" fontId="1" fillId="0" borderId="69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62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70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71" xfId="0" applyNumberFormat="1" applyFont="1" applyBorder="1" applyAlignment="1" applyProtection="1">
      <alignment horizontal="center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57" xfId="0" applyNumberFormat="1" applyFont="1" applyFill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57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left" wrapText="1" indent="2"/>
      <protection locked="0"/>
    </xf>
    <xf numFmtId="0" fontId="5" fillId="0" borderId="43" xfId="0" applyNumberFormat="1" applyFont="1" applyBorder="1" applyAlignment="1" applyProtection="1">
      <alignment horizontal="left" wrapText="1" indent="2"/>
      <protection locked="0"/>
    </xf>
    <xf numFmtId="0" fontId="5" fillId="0" borderId="57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3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right"/>
    </xf>
    <xf numFmtId="0" fontId="1" fillId="0" borderId="7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3" fillId="0" borderId="75" xfId="0" applyNumberFormat="1" applyFont="1" applyBorder="1" applyAlignment="1">
      <alignment horizontal="center" vertical="top"/>
    </xf>
    <xf numFmtId="0" fontId="3" fillId="0" borderId="76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82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70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0" fontId="1" fillId="0" borderId="6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49" fontId="1" fillId="0" borderId="7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2" fillId="0" borderId="44" xfId="0" applyNumberFormat="1" applyFont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5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80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13" fillId="0" borderId="83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3" fillId="0" borderId="8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86" xfId="0" applyNumberFormat="1" applyFont="1" applyFill="1" applyBorder="1" applyAlignment="1">
      <alignment horizontal="center"/>
    </xf>
    <xf numFmtId="49" fontId="18" fillId="0" borderId="87" xfId="0" applyNumberFormat="1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9" fontId="18" fillId="0" borderId="89" xfId="0" applyNumberFormat="1" applyFont="1" applyFill="1" applyBorder="1" applyAlignment="1">
      <alignment horizontal="center" vertical="center"/>
    </xf>
    <xf numFmtId="49" fontId="18" fillId="0" borderId="81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49" fontId="18" fillId="0" borderId="79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9" fontId="13" fillId="0" borderId="61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2" fontId="13" fillId="0" borderId="90" xfId="0" applyNumberFormat="1" applyFont="1" applyFill="1" applyBorder="1" applyAlignment="1">
      <alignment horizontal="center" vertical="center"/>
    </xf>
    <xf numFmtId="2" fontId="13" fillId="0" borderId="91" xfId="0" applyNumberFormat="1" applyFont="1" applyFill="1" applyBorder="1" applyAlignment="1">
      <alignment horizontal="center" vertical="center"/>
    </xf>
    <xf numFmtId="2" fontId="13" fillId="0" borderId="92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62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top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53" xfId="0" applyNumberFormat="1" applyFont="1" applyBorder="1" applyAlignment="1">
      <alignment horizontal="center" vertical="top"/>
    </xf>
    <xf numFmtId="0" fontId="13" fillId="0" borderId="67" xfId="0" applyNumberFormat="1" applyFont="1" applyBorder="1" applyAlignment="1">
      <alignment horizontal="center" vertical="top"/>
    </xf>
    <xf numFmtId="0" fontId="13" fillId="0" borderId="93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0" fontId="13" fillId="0" borderId="53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3" fillId="0" borderId="42" xfId="0" applyNumberFormat="1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37" fillId="0" borderId="51" xfId="0" applyNumberFormat="1" applyFont="1" applyFill="1" applyBorder="1" applyAlignment="1">
      <alignment horizontal="center" wrapText="1"/>
    </xf>
    <xf numFmtId="49" fontId="37" fillId="0" borderId="47" xfId="0" applyNumberFormat="1" applyFont="1" applyFill="1" applyBorder="1" applyAlignment="1">
      <alignment horizontal="center" wrapText="1"/>
    </xf>
    <xf numFmtId="49" fontId="37" fillId="0" borderId="66" xfId="0" applyNumberFormat="1" applyFont="1" applyFill="1" applyBorder="1" applyAlignment="1">
      <alignment horizontal="center" wrapText="1"/>
    </xf>
    <xf numFmtId="2" fontId="13" fillId="0" borderId="29" xfId="0" applyNumberFormat="1" applyFont="1" applyFill="1" applyBorder="1" applyAlignment="1">
      <alignment horizontal="center"/>
    </xf>
    <xf numFmtId="2" fontId="13" fillId="0" borderId="84" xfId="0" applyNumberFormat="1" applyFont="1" applyFill="1" applyBorder="1" applyAlignment="1">
      <alignment horizontal="center"/>
    </xf>
    <xf numFmtId="49" fontId="37" fillId="0" borderId="93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2" fontId="13" fillId="0" borderId="58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72" xfId="0" applyNumberFormat="1" applyFont="1" applyFill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/>
    </xf>
    <xf numFmtId="2" fontId="13" fillId="0" borderId="93" xfId="0" applyNumberFormat="1" applyFont="1" applyFill="1" applyBorder="1" applyAlignment="1">
      <alignment horizontal="center" vertical="center"/>
    </xf>
    <xf numFmtId="2" fontId="13" fillId="0" borderId="94" xfId="0" applyNumberFormat="1" applyFont="1" applyFill="1" applyBorder="1" applyAlignment="1">
      <alignment horizontal="center" vertical="center"/>
    </xf>
    <xf numFmtId="2" fontId="13" fillId="0" borderId="95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63" xfId="0" applyNumberFormat="1" applyFont="1" applyFill="1" applyBorder="1" applyAlignment="1">
      <alignment horizontal="center"/>
    </xf>
    <xf numFmtId="0" fontId="19" fillId="0" borderId="96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9" fillId="0" borderId="44" xfId="70" applyFont="1" applyBorder="1" applyAlignment="1">
      <alignment horizontal="center"/>
      <protection/>
    </xf>
    <xf numFmtId="0" fontId="89" fillId="0" borderId="0" xfId="70" applyFont="1" applyAlignment="1">
      <alignment horizontal="center"/>
      <protection/>
    </xf>
    <xf numFmtId="0" fontId="89" fillId="46" borderId="44" xfId="70" applyFont="1" applyFill="1" applyBorder="1" applyAlignment="1">
      <alignment horizontal="center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62" xfId="70" applyFont="1" applyBorder="1" applyAlignment="1">
      <alignment horizontal="right" vertical="center"/>
      <protection/>
    </xf>
    <xf numFmtId="0" fontId="90" fillId="0" borderId="42" xfId="70" applyFont="1" applyBorder="1" applyAlignment="1">
      <alignment horizontal="left" wrapText="1"/>
      <protection/>
    </xf>
    <xf numFmtId="0" fontId="90" fillId="0" borderId="43" xfId="70" applyFont="1" applyBorder="1" applyAlignment="1">
      <alignment horizontal="left" wrapText="1"/>
      <protection/>
    </xf>
    <xf numFmtId="0" fontId="90" fillId="0" borderId="53" xfId="70" applyFont="1" applyBorder="1" applyAlignment="1">
      <alignment horizontal="left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53" xfId="70" applyNumberFormat="1" applyFont="1" applyBorder="1" applyAlignment="1">
      <alignment horizontal="center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7" fillId="3" borderId="53" xfId="70" applyFont="1" applyFill="1" applyBorder="1" applyAlignment="1">
      <alignment horizontal="right" vertical="center"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43" xfId="70" applyFont="1" applyBorder="1" applyAlignment="1">
      <alignment horizontal="left" wrapText="1"/>
      <protection/>
    </xf>
    <xf numFmtId="0" fontId="83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3" xfId="70" applyNumberFormat="1" applyFont="1" applyBorder="1" applyAlignment="1">
      <alignment horizont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53" xfId="70" applyFont="1" applyFill="1" applyBorder="1" applyAlignment="1">
      <alignment horizontal="center" vertic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84" fillId="47" borderId="53" xfId="70" applyFont="1" applyFill="1" applyBorder="1" applyAlignment="1">
      <alignment horizontal="center" vertical="center" wrapText="1"/>
      <protection/>
    </xf>
    <xf numFmtId="2" fontId="8" fillId="0" borderId="28" xfId="0" applyNumberFormat="1" applyFont="1" applyBorder="1" applyAlignment="1">
      <alignment horizontal="center" vertical="center" wrapText="1"/>
    </xf>
    <xf numFmtId="2" fontId="83" fillId="0" borderId="28" xfId="70" applyNumberFormat="1" applyFont="1" applyBorder="1" applyAlignment="1">
      <alignment horizontal="center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0" fillId="0" borderId="28" xfId="70" applyNumberFormat="1" applyFont="1" applyBorder="1" applyAlignment="1">
      <alignment horizontal="center"/>
      <protection/>
    </xf>
    <xf numFmtId="0" fontId="95" fillId="0" borderId="0" xfId="70" applyFont="1" applyAlignment="1">
      <alignment horizontal="center"/>
      <protection/>
    </xf>
    <xf numFmtId="0" fontId="96" fillId="0" borderId="31" xfId="70" applyFont="1" applyBorder="1" applyAlignment="1">
      <alignment horizontal="center" wrapText="1"/>
      <protection/>
    </xf>
    <xf numFmtId="0" fontId="96" fillId="0" borderId="31" xfId="70" applyFont="1" applyBorder="1" applyAlignment="1">
      <alignment horizontal="center"/>
      <protection/>
    </xf>
    <xf numFmtId="0" fontId="43" fillId="0" borderId="28" xfId="0" applyFont="1" applyBorder="1" applyAlignment="1">
      <alignment horizontal="center" vertical="center" wrapText="1"/>
    </xf>
    <xf numFmtId="2" fontId="83" fillId="0" borderId="42" xfId="70" applyNumberFormat="1" applyFont="1" applyBorder="1" applyAlignment="1">
      <alignment horizontal="center" vertical="center"/>
      <protection/>
    </xf>
    <xf numFmtId="2" fontId="83" fillId="0" borderId="43" xfId="70" applyNumberFormat="1" applyFont="1" applyBorder="1" applyAlignment="1">
      <alignment horizontal="center" vertical="center"/>
      <protection/>
    </xf>
    <xf numFmtId="2" fontId="83" fillId="0" borderId="53" xfId="70" applyNumberFormat="1" applyFont="1" applyBorder="1" applyAlignment="1">
      <alignment horizontal="center" vertical="center"/>
      <protection/>
    </xf>
    <xf numFmtId="0" fontId="87" fillId="0" borderId="31" xfId="70" applyFont="1" applyBorder="1" applyAlignment="1">
      <alignment horizontal="left" wrapText="1"/>
      <protection/>
    </xf>
    <xf numFmtId="0" fontId="84" fillId="47" borderId="67" xfId="70" applyFont="1" applyFill="1" applyBorder="1" applyAlignment="1">
      <alignment horizontal="center" vertical="center" wrapText="1"/>
      <protection/>
    </xf>
    <xf numFmtId="0" fontId="84" fillId="47" borderId="97" xfId="70" applyFont="1" applyFill="1" applyBorder="1" applyAlignment="1">
      <alignment horizontal="center" vertical="center" wrapText="1"/>
      <protection/>
    </xf>
    <xf numFmtId="0" fontId="84" fillId="47" borderId="50" xfId="70" applyFont="1" applyFill="1" applyBorder="1" applyAlignment="1">
      <alignment horizontal="center" vertical="center" wrapText="1"/>
      <protection/>
    </xf>
    <xf numFmtId="0" fontId="98" fillId="0" borderId="43" xfId="0" applyFont="1" applyBorder="1" applyAlignment="1">
      <alignment horizontal="center" vertical="center" wrapText="1"/>
    </xf>
    <xf numFmtId="0" fontId="98" fillId="0" borderId="53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98" fillId="0" borderId="50" xfId="0" applyFont="1" applyBorder="1" applyAlignment="1">
      <alignment horizontal="center" vertical="center" wrapText="1"/>
    </xf>
    <xf numFmtId="0" fontId="84" fillId="47" borderId="27" xfId="70" applyFont="1" applyFill="1" applyBorder="1" applyAlignment="1">
      <alignment horizontal="center" vertical="center" wrapText="1"/>
      <protection/>
    </xf>
    <xf numFmtId="0" fontId="84" fillId="47" borderId="30" xfId="70" applyFont="1" applyFill="1" applyBorder="1" applyAlignment="1">
      <alignment horizontal="center" vertical="center" wrapText="1"/>
      <protection/>
    </xf>
    <xf numFmtId="0" fontId="84" fillId="47" borderId="42" xfId="0" applyFont="1" applyFill="1" applyBorder="1" applyAlignment="1">
      <alignment horizontal="center" vertical="center" wrapText="1"/>
    </xf>
    <xf numFmtId="0" fontId="84" fillId="47" borderId="43" xfId="0" applyFont="1" applyFill="1" applyBorder="1" applyAlignment="1">
      <alignment horizontal="center" vertical="center" wrapText="1"/>
    </xf>
    <xf numFmtId="0" fontId="84" fillId="47" borderId="53" xfId="0" applyFont="1" applyFill="1" applyBorder="1" applyAlignment="1">
      <alignment horizontal="center" vertical="center" wrapText="1"/>
    </xf>
    <xf numFmtId="0" fontId="84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3" xfId="70" applyFont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0" fontId="87" fillId="0" borderId="53" xfId="70" applyFont="1" applyBorder="1" applyAlignment="1">
      <alignment horizontal="left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3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3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horizontal="left"/>
      <protection/>
    </xf>
    <xf numFmtId="0" fontId="83" fillId="0" borderId="53" xfId="70" applyFont="1" applyBorder="1" applyAlignment="1">
      <alignment horizontal="left"/>
      <protection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3" xfId="70" applyFont="1" applyBorder="1" applyAlignment="1">
      <alignment horizontal="left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53" xfId="70" applyFont="1" applyBorder="1" applyAlignment="1">
      <alignment horizontal="center" wrapText="1"/>
      <protection/>
    </xf>
    <xf numFmtId="2" fontId="90" fillId="0" borderId="42" xfId="70" applyNumberFormat="1" applyFont="1" applyBorder="1" applyAlignment="1">
      <alignment horizontal="center"/>
      <protection/>
    </xf>
    <xf numFmtId="2" fontId="90" fillId="0" borderId="53" xfId="70" applyNumberFormat="1" applyFont="1" applyBorder="1" applyAlignment="1">
      <alignment horizontal="center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5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3" fillId="47" borderId="42" xfId="70" applyFont="1" applyFill="1" applyBorder="1" applyAlignment="1">
      <alignment horizontal="center" vertic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83" fillId="47" borderId="53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wrapText="1"/>
      <protection/>
    </xf>
    <xf numFmtId="0" fontId="90" fillId="0" borderId="43" xfId="70" applyFont="1" applyBorder="1" applyAlignment="1">
      <alignment wrapText="1"/>
      <protection/>
    </xf>
    <xf numFmtId="0" fontId="90" fillId="0" borderId="53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0" fontId="83" fillId="0" borderId="43" xfId="70" applyFont="1" applyBorder="1" applyAlignment="1">
      <alignment wrapText="1"/>
      <protection/>
    </xf>
    <xf numFmtId="0" fontId="83" fillId="0" borderId="53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0" fontId="45" fillId="0" borderId="42" xfId="70" applyFont="1" applyBorder="1" applyAlignment="1">
      <alignment horizontal="center" vertical="center" wrapText="1"/>
      <protection/>
    </xf>
    <xf numFmtId="0" fontId="45" fillId="0" borderId="53" xfId="70" applyFont="1" applyBorder="1" applyAlignment="1">
      <alignment horizontal="center" vertical="center" wrapText="1"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3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3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3" xfId="70" applyNumberFormat="1" applyFont="1" applyBorder="1" applyAlignment="1">
      <alignment horizont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53" xfId="70" applyFont="1" applyFill="1" applyBorder="1" applyAlignment="1">
      <alignment horizontal="center" vertical="center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4" fillId="47" borderId="53" xfId="70" applyFont="1" applyFill="1" applyBorder="1" applyAlignment="1">
      <alignment horizontal="center" vertical="center" wrapText="1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3" fontId="11" fillId="0" borderId="43" xfId="70" applyNumberFormat="1" applyFont="1" applyBorder="1" applyAlignment="1">
      <alignment horizontal="center" wrapText="1"/>
      <protection/>
    </xf>
    <xf numFmtId="0" fontId="90" fillId="0" borderId="0" xfId="70" applyFont="1" applyAlignment="1">
      <alignment horizontal="left" wrapText="1"/>
      <protection/>
    </xf>
    <xf numFmtId="0" fontId="87" fillId="0" borderId="0" xfId="70" applyFont="1" applyBorder="1" applyAlignment="1">
      <alignment horizontal="left" wrapText="1"/>
      <protection/>
    </xf>
    <xf numFmtId="0" fontId="83" fillId="46" borderId="42" xfId="70" applyFont="1" applyFill="1" applyBorder="1" applyAlignment="1">
      <alignment horizontal="left" vertical="center"/>
      <protection/>
    </xf>
    <xf numFmtId="0" fontId="83" fillId="46" borderId="53" xfId="70" applyFont="1" applyFill="1" applyBorder="1" applyAlignment="1">
      <alignment horizontal="left" vertical="center"/>
      <protection/>
    </xf>
    <xf numFmtId="0" fontId="83" fillId="46" borderId="42" xfId="70" applyFont="1" applyFill="1" applyBorder="1" applyAlignment="1">
      <alignment horizontal="right" vertical="center"/>
      <protection/>
    </xf>
    <xf numFmtId="0" fontId="83" fillId="46" borderId="53" xfId="70" applyFont="1" applyFill="1" applyBorder="1" applyAlignment="1">
      <alignment horizontal="right" vertical="center"/>
      <protection/>
    </xf>
    <xf numFmtId="0" fontId="83" fillId="46" borderId="42" xfId="70" applyFont="1" applyFill="1" applyBorder="1" applyAlignment="1">
      <alignment horizontal="center" vertical="center"/>
      <protection/>
    </xf>
    <xf numFmtId="0" fontId="83" fillId="46" borderId="53" xfId="70" applyFont="1" applyFill="1" applyBorder="1" applyAlignment="1">
      <alignment horizontal="center" vertical="center"/>
      <protection/>
    </xf>
    <xf numFmtId="0" fontId="83" fillId="0" borderId="42" xfId="70" applyFont="1" applyBorder="1" applyAlignment="1">
      <alignment horizontal="center"/>
      <protection/>
    </xf>
    <xf numFmtId="0" fontId="83" fillId="0" borderId="53" xfId="70" applyFont="1" applyBorder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0"/>
  <sheetViews>
    <sheetView zoomScaleSheetLayoutView="110" workbookViewId="0" topLeftCell="A1">
      <selection activeCell="BK108" sqref="BK108:BW108"/>
    </sheetView>
  </sheetViews>
  <sheetFormatPr defaultColWidth="0.875" defaultRowHeight="12.75"/>
  <cols>
    <col min="1" max="56" width="0.875" style="1" customWidth="1"/>
    <col min="57" max="57" width="25.0039062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56"/>
      <c r="BL1" s="156"/>
      <c r="BM1" s="156"/>
      <c r="BN1" s="156"/>
      <c r="BO1" s="156"/>
      <c r="BP1" s="156"/>
      <c r="BQ1" s="156"/>
      <c r="BR1" s="244" t="s">
        <v>601</v>
      </c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</row>
    <row r="2" spans="63:114" s="3" customFormat="1" ht="42" customHeight="1">
      <c r="BK2" s="157"/>
      <c r="BL2" s="157"/>
      <c r="BM2" s="157"/>
      <c r="BN2" s="157"/>
      <c r="BO2" s="243" t="s">
        <v>577</v>
      </c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</row>
    <row r="3" ht="18" customHeight="1"/>
    <row r="4" spans="80:114" s="3" customFormat="1" ht="10.5">
      <c r="CB4" s="249" t="s">
        <v>20</v>
      </c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</row>
    <row r="5" spans="80:114" s="3" customFormat="1" ht="10.5">
      <c r="CB5" s="246" t="s">
        <v>652</v>
      </c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</row>
    <row r="6" spans="80:114" s="4" customFormat="1" ht="8.25">
      <c r="CB6" s="247" t="s">
        <v>570</v>
      </c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</row>
    <row r="7" spans="80:114" s="3" customFormat="1" ht="10.5">
      <c r="CB7" s="246" t="s">
        <v>653</v>
      </c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</row>
    <row r="8" spans="80:114" s="4" customFormat="1" ht="8.25">
      <c r="CB8" s="247" t="s">
        <v>599</v>
      </c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</row>
    <row r="9" spans="80:114" s="3" customFormat="1" ht="10.5"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Q9" s="246" t="s">
        <v>662</v>
      </c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</row>
    <row r="10" spans="80:114" s="4" customFormat="1" ht="8.25">
      <c r="CB10" s="247" t="s">
        <v>17</v>
      </c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Q10" s="247" t="s">
        <v>18</v>
      </c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</row>
    <row r="11" spans="80:109" s="3" customFormat="1" ht="10.5">
      <c r="CB11" s="264" t="s">
        <v>19</v>
      </c>
      <c r="CC11" s="264"/>
      <c r="CD11" s="265" t="s">
        <v>700</v>
      </c>
      <c r="CE11" s="265"/>
      <c r="CF11" s="265"/>
      <c r="CG11" s="244" t="s">
        <v>19</v>
      </c>
      <c r="CH11" s="244"/>
      <c r="CJ11" s="265" t="s">
        <v>709</v>
      </c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4">
        <v>20</v>
      </c>
      <c r="CZ11" s="264"/>
      <c r="DA11" s="264"/>
      <c r="DB11" s="266" t="s">
        <v>606</v>
      </c>
      <c r="DC11" s="266"/>
      <c r="DD11" s="266"/>
      <c r="DE11" s="3" t="s">
        <v>3</v>
      </c>
    </row>
    <row r="13" spans="60:62" s="5" customFormat="1" ht="12">
      <c r="BH13" s="242" t="s">
        <v>604</v>
      </c>
      <c r="BI13" s="242"/>
      <c r="BJ13" s="242"/>
    </row>
    <row r="14" spans="38:114" s="5" customFormat="1" ht="12">
      <c r="AL14" s="250"/>
      <c r="AM14" s="250"/>
      <c r="AN14" s="251"/>
      <c r="AO14" s="251"/>
      <c r="AP14" s="251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6"/>
      <c r="BH14" s="251" t="s">
        <v>605</v>
      </c>
      <c r="BI14" s="251"/>
      <c r="BJ14" s="251"/>
      <c r="CX14" s="268" t="s">
        <v>21</v>
      </c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70"/>
    </row>
    <row r="15" spans="102:114" ht="12" thickBot="1">
      <c r="CX15" s="271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3"/>
    </row>
    <row r="16" spans="41:114" ht="12.75" customHeight="1">
      <c r="AO16" s="275" t="s">
        <v>33</v>
      </c>
      <c r="AP16" s="275"/>
      <c r="AQ16" s="275"/>
      <c r="AR16" s="275"/>
      <c r="AS16" s="276" t="s">
        <v>700</v>
      </c>
      <c r="AT16" s="276"/>
      <c r="AU16" s="276"/>
      <c r="AV16" s="274" t="s">
        <v>19</v>
      </c>
      <c r="AW16" s="274"/>
      <c r="AY16" s="276" t="s">
        <v>709</v>
      </c>
      <c r="AZ16" s="276"/>
      <c r="BA16" s="276"/>
      <c r="BB16" s="276"/>
      <c r="BC16" s="276"/>
      <c r="BD16" s="276"/>
      <c r="BE16" s="276"/>
      <c r="BF16" s="276"/>
      <c r="BG16" s="153"/>
      <c r="BH16" s="153"/>
      <c r="BI16" s="153"/>
      <c r="BJ16" s="2">
        <v>2020</v>
      </c>
      <c r="CV16" s="2" t="s">
        <v>22</v>
      </c>
      <c r="CX16" s="258" t="s">
        <v>710</v>
      </c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60"/>
    </row>
    <row r="17" spans="1:114" ht="18" customHeight="1">
      <c r="A17" s="274" t="s">
        <v>25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CV17" s="2" t="s">
        <v>23</v>
      </c>
      <c r="CX17" s="261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3"/>
    </row>
    <row r="18" spans="1:114" ht="11.25" customHeight="1">
      <c r="A18" s="1" t="s">
        <v>26</v>
      </c>
      <c r="AB18" s="267" t="s">
        <v>598</v>
      </c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CV18" s="2" t="s">
        <v>24</v>
      </c>
      <c r="CX18" s="261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3"/>
    </row>
    <row r="19" spans="100:114" ht="11.25">
      <c r="CV19" s="2" t="s">
        <v>23</v>
      </c>
      <c r="CX19" s="261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3"/>
    </row>
    <row r="20" spans="100:114" ht="11.25">
      <c r="CV20" s="2" t="s">
        <v>27</v>
      </c>
      <c r="CX20" s="261" t="s">
        <v>654</v>
      </c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3"/>
    </row>
    <row r="21" spans="1:114" ht="11.25">
      <c r="A21" s="1" t="s">
        <v>31</v>
      </c>
      <c r="K21" s="267" t="s">
        <v>653</v>
      </c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CV21" s="2" t="s">
        <v>28</v>
      </c>
      <c r="CX21" s="261" t="s">
        <v>630</v>
      </c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3"/>
    </row>
    <row r="22" spans="1:114" ht="18" customHeight="1" thickBot="1">
      <c r="A22" s="1" t="s">
        <v>32</v>
      </c>
      <c r="CV22" s="2" t="s">
        <v>29</v>
      </c>
      <c r="CX22" s="281" t="s">
        <v>30</v>
      </c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3"/>
    </row>
    <row r="24" spans="1:114" s="7" customFormat="1" ht="10.5">
      <c r="A24" s="284" t="s">
        <v>34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</row>
    <row r="26" spans="1:114" ht="14.25" customHeight="1">
      <c r="A26" s="268" t="s">
        <v>0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70"/>
      <c r="BF26" s="252" t="s">
        <v>1</v>
      </c>
      <c r="BG26" s="248" t="s">
        <v>571</v>
      </c>
      <c r="BH26" s="373" t="s">
        <v>600</v>
      </c>
      <c r="BI26" s="373"/>
      <c r="BJ26" s="373"/>
      <c r="BK26" s="255" t="s">
        <v>8</v>
      </c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7"/>
    </row>
    <row r="27" spans="1:114" ht="11.25" customHeight="1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3"/>
      <c r="BF27" s="253"/>
      <c r="BG27" s="248"/>
      <c r="BH27" s="290" t="s">
        <v>153</v>
      </c>
      <c r="BI27" s="374" t="s">
        <v>154</v>
      </c>
      <c r="BJ27" s="252" t="s">
        <v>460</v>
      </c>
      <c r="BK27" s="279" t="s">
        <v>2</v>
      </c>
      <c r="BL27" s="280"/>
      <c r="BM27" s="280"/>
      <c r="BN27" s="280"/>
      <c r="BO27" s="280"/>
      <c r="BP27" s="280"/>
      <c r="BQ27" s="288" t="s">
        <v>606</v>
      </c>
      <c r="BR27" s="288"/>
      <c r="BS27" s="288"/>
      <c r="BT27" s="277" t="s">
        <v>3</v>
      </c>
      <c r="BU27" s="277"/>
      <c r="BV27" s="277"/>
      <c r="BW27" s="278"/>
      <c r="BX27" s="279" t="s">
        <v>2</v>
      </c>
      <c r="BY27" s="280"/>
      <c r="BZ27" s="280"/>
      <c r="CA27" s="280"/>
      <c r="CB27" s="280"/>
      <c r="CC27" s="280"/>
      <c r="CD27" s="288" t="s">
        <v>607</v>
      </c>
      <c r="CE27" s="288"/>
      <c r="CF27" s="288"/>
      <c r="CG27" s="277" t="s">
        <v>3</v>
      </c>
      <c r="CH27" s="277"/>
      <c r="CI27" s="277"/>
      <c r="CJ27" s="278"/>
      <c r="CK27" s="279" t="s">
        <v>2</v>
      </c>
      <c r="CL27" s="280"/>
      <c r="CM27" s="280"/>
      <c r="CN27" s="280"/>
      <c r="CO27" s="280"/>
      <c r="CP27" s="280"/>
      <c r="CQ27" s="288" t="s">
        <v>608</v>
      </c>
      <c r="CR27" s="288"/>
      <c r="CS27" s="288"/>
      <c r="CT27" s="277" t="s">
        <v>3</v>
      </c>
      <c r="CU27" s="277"/>
      <c r="CV27" s="277"/>
      <c r="CW27" s="278"/>
      <c r="CX27" s="252" t="s">
        <v>7</v>
      </c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90"/>
    </row>
    <row r="28" spans="1:114" ht="39" customHeigh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7"/>
      <c r="BF28" s="254"/>
      <c r="BG28" s="248"/>
      <c r="BH28" s="292"/>
      <c r="BI28" s="375"/>
      <c r="BJ28" s="254"/>
      <c r="BK28" s="293" t="s">
        <v>4</v>
      </c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5"/>
      <c r="BX28" s="293" t="s">
        <v>5</v>
      </c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5"/>
      <c r="CK28" s="293" t="s">
        <v>6</v>
      </c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5"/>
      <c r="CX28" s="254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2"/>
    </row>
    <row r="29" spans="1:114" ht="12" thickBot="1">
      <c r="A29" s="296" t="s">
        <v>9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8"/>
      <c r="BF29" s="19" t="s">
        <v>10</v>
      </c>
      <c r="BG29" s="158" t="s">
        <v>11</v>
      </c>
      <c r="BH29" s="158" t="s">
        <v>12</v>
      </c>
      <c r="BI29" s="19" t="s">
        <v>13</v>
      </c>
      <c r="BJ29" s="165" t="s">
        <v>14</v>
      </c>
      <c r="BK29" s="296" t="s">
        <v>15</v>
      </c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8"/>
      <c r="BX29" s="296" t="s">
        <v>16</v>
      </c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8"/>
      <c r="CK29" s="296" t="s">
        <v>572</v>
      </c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8"/>
      <c r="CX29" s="296" t="s">
        <v>573</v>
      </c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8"/>
    </row>
    <row r="30" spans="1:114" ht="12" thickBot="1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1"/>
      <c r="BF30" s="21"/>
      <c r="BG30" s="171"/>
      <c r="BH30" s="144"/>
      <c r="BI30" s="21"/>
      <c r="BJ30" s="166"/>
      <c r="BK30" s="302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4"/>
      <c r="BX30" s="302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4"/>
      <c r="CK30" s="302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4"/>
      <c r="CX30" s="305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7"/>
    </row>
    <row r="31" spans="1:114" ht="11.25">
      <c r="A31" s="316" t="s">
        <v>503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7"/>
      <c r="BF31" s="130" t="s">
        <v>35</v>
      </c>
      <c r="BG31" s="154" t="s">
        <v>36</v>
      </c>
      <c r="BJ31" s="159" t="s">
        <v>36</v>
      </c>
      <c r="BK31" s="302">
        <f>BK33</f>
        <v>39213.02</v>
      </c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4"/>
      <c r="BX31" s="302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4"/>
      <c r="CK31" s="302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4"/>
      <c r="CX31" s="305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7"/>
    </row>
    <row r="32" spans="1:114" ht="12" thickBot="1">
      <c r="A32" s="308" t="s">
        <v>41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9"/>
      <c r="BF32" s="129"/>
      <c r="BG32" s="20"/>
      <c r="BH32" s="143"/>
      <c r="BI32" s="20"/>
      <c r="BJ32" s="161"/>
      <c r="BK32" s="310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2"/>
      <c r="BX32" s="310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2"/>
      <c r="CK32" s="310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2"/>
      <c r="CX32" s="313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5"/>
    </row>
    <row r="33" spans="1:114" ht="11.25">
      <c r="A33" s="309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129"/>
      <c r="BG33" s="20" t="s">
        <v>603</v>
      </c>
      <c r="BH33" s="144" t="s">
        <v>631</v>
      </c>
      <c r="BI33" s="21" t="s">
        <v>632</v>
      </c>
      <c r="BJ33" s="20" t="s">
        <v>57</v>
      </c>
      <c r="BK33" s="310">
        <v>39213.02</v>
      </c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2"/>
      <c r="BX33" s="310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2"/>
      <c r="CK33" s="310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2"/>
      <c r="CX33" s="313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5"/>
    </row>
    <row r="34" spans="1:114" ht="11.25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20"/>
      <c r="BF34" s="148"/>
      <c r="BG34" s="20" t="s">
        <v>603</v>
      </c>
      <c r="BH34" s="143"/>
      <c r="BI34" s="149"/>
      <c r="BJ34" s="20" t="s">
        <v>57</v>
      </c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2"/>
    </row>
    <row r="35" spans="1:114" ht="11.25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20"/>
      <c r="BF35" s="148"/>
      <c r="BG35" s="20" t="s">
        <v>603</v>
      </c>
      <c r="BH35" s="164"/>
      <c r="BI35" s="149"/>
      <c r="BJ35" s="20" t="s">
        <v>57</v>
      </c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2"/>
    </row>
    <row r="36" spans="1:114" ht="11.25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BF36" s="148"/>
      <c r="BG36" s="20" t="s">
        <v>603</v>
      </c>
      <c r="BH36" s="164"/>
      <c r="BI36" s="149"/>
      <c r="BJ36" s="20" t="s">
        <v>57</v>
      </c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2"/>
    </row>
    <row r="37" spans="1:114" ht="11.25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20"/>
      <c r="BF37" s="148"/>
      <c r="BG37" s="20" t="s">
        <v>603</v>
      </c>
      <c r="BH37" s="147"/>
      <c r="BI37" s="149"/>
      <c r="BJ37" s="20" t="s">
        <v>57</v>
      </c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2"/>
    </row>
    <row r="38" spans="1:114" ht="11.25">
      <c r="A38" s="319" t="s">
        <v>504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20"/>
      <c r="BF38" s="148" t="s">
        <v>37</v>
      </c>
      <c r="BG38" s="149" t="s">
        <v>36</v>
      </c>
      <c r="BH38" s="143"/>
      <c r="BI38" s="149"/>
      <c r="BJ38" s="167" t="s">
        <v>36</v>
      </c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2"/>
    </row>
    <row r="39" spans="1:114" ht="11.25">
      <c r="A39" s="319" t="s">
        <v>41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20"/>
      <c r="BF39" s="148"/>
      <c r="BG39" s="149"/>
      <c r="BH39" s="143"/>
      <c r="BI39" s="149"/>
      <c r="BJ39" s="167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2"/>
    </row>
    <row r="40" spans="1:114" ht="11.25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20"/>
      <c r="BF40" s="148"/>
      <c r="BG40" s="149"/>
      <c r="BH40" s="143"/>
      <c r="BI40" s="149"/>
      <c r="BJ40" s="167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2"/>
    </row>
    <row r="41" spans="1:114" ht="11.25">
      <c r="A41" s="321" t="s">
        <v>38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2"/>
      <c r="BF41" s="151" t="s">
        <v>39</v>
      </c>
      <c r="BG41" s="149" t="s">
        <v>36</v>
      </c>
      <c r="BH41" s="143"/>
      <c r="BI41" s="149"/>
      <c r="BJ41" s="167" t="s">
        <v>36</v>
      </c>
      <c r="BK41" s="236">
        <f>BK45+BK54+BK57+BK62+BK72+BK42</f>
        <v>37443166.93</v>
      </c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>
        <f>BX45+BX54+BX57+BX62+BX72+BX42</f>
        <v>35243112.480000004</v>
      </c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>
        <f>CK45+CK54+CK57+CK62+CK72+CK42</f>
        <v>35342931.34</v>
      </c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323"/>
    </row>
    <row r="42" spans="1:114" ht="29.25" customHeight="1">
      <c r="A42" s="327" t="s">
        <v>593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9"/>
      <c r="BF42" s="151" t="s">
        <v>42</v>
      </c>
      <c r="BG42" s="155" t="s">
        <v>36</v>
      </c>
      <c r="BH42" s="143"/>
      <c r="BI42" s="149" t="s">
        <v>240</v>
      </c>
      <c r="BJ42" s="168" t="s">
        <v>36</v>
      </c>
      <c r="BK42" s="221">
        <f>BK43+BK44</f>
        <v>0</v>
      </c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>
        <f>BX43+BX44</f>
        <v>0</v>
      </c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>
        <f>CK43+CK44</f>
        <v>0</v>
      </c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2"/>
    </row>
    <row r="43" spans="1:114" ht="24" customHeight="1">
      <c r="A43" s="228" t="s">
        <v>594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30"/>
      <c r="BF43" s="148" t="s">
        <v>595</v>
      </c>
      <c r="BG43" s="168" t="s">
        <v>40</v>
      </c>
      <c r="BH43" s="155"/>
      <c r="BI43" s="149"/>
      <c r="BJ43" s="155" t="s">
        <v>587</v>
      </c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2"/>
    </row>
    <row r="44" spans="1:114" ht="17.25" customHeight="1">
      <c r="A44" s="228" t="s">
        <v>602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30"/>
      <c r="BF44" s="148" t="s">
        <v>596</v>
      </c>
      <c r="BG44" s="168" t="s">
        <v>40</v>
      </c>
      <c r="BH44" s="155"/>
      <c r="BI44" s="149"/>
      <c r="BJ44" s="155" t="s">
        <v>597</v>
      </c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2"/>
    </row>
    <row r="45" spans="1:114" ht="19.5" customHeight="1">
      <c r="A45" s="327" t="s">
        <v>43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  <c r="BF45" s="151" t="s">
        <v>44</v>
      </c>
      <c r="BG45" s="169"/>
      <c r="BH45" s="155"/>
      <c r="BI45" s="149"/>
      <c r="BJ45" s="155" t="s">
        <v>36</v>
      </c>
      <c r="BK45" s="236">
        <f>BK47+BK48+BK50+BK51+BK49</f>
        <v>36453709.14</v>
      </c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324">
        <f>BX47+BX48+BX50+BX51+BX49</f>
        <v>34793112.480000004</v>
      </c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6"/>
      <c r="CK45" s="324">
        <f>CK47+CK48+CK50+CK51+CK49</f>
        <v>34892931.34</v>
      </c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6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323"/>
    </row>
    <row r="46" spans="1:114" ht="11.25">
      <c r="A46" s="228" t="s">
        <v>156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30"/>
      <c r="BF46" s="148" t="s">
        <v>46</v>
      </c>
      <c r="BG46" s="169"/>
      <c r="BH46" s="155"/>
      <c r="BI46" s="149"/>
      <c r="BJ46" s="155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2"/>
    </row>
    <row r="47" spans="1:114" ht="22.5" customHeight="1">
      <c r="A47" s="228" t="s">
        <v>171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30"/>
      <c r="BF47" s="148" t="s">
        <v>159</v>
      </c>
      <c r="BG47" s="168" t="s">
        <v>45</v>
      </c>
      <c r="BH47" s="155" t="s">
        <v>633</v>
      </c>
      <c r="BI47" s="149" t="s">
        <v>634</v>
      </c>
      <c r="BJ47" s="155" t="s">
        <v>65</v>
      </c>
      <c r="BK47" s="221">
        <v>27288138.66</v>
      </c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>
        <v>26143944.51</v>
      </c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>
        <v>26143944.51</v>
      </c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2"/>
    </row>
    <row r="48" spans="1:114" ht="22.5" customHeight="1">
      <c r="A48" s="228" t="s">
        <v>182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30"/>
      <c r="BF48" s="148" t="s">
        <v>160</v>
      </c>
      <c r="BG48" s="168" t="s">
        <v>45</v>
      </c>
      <c r="BH48" s="155" t="s">
        <v>635</v>
      </c>
      <c r="BI48" s="149" t="s">
        <v>636</v>
      </c>
      <c r="BJ48" s="155" t="s">
        <v>65</v>
      </c>
      <c r="BK48" s="221">
        <v>3409570.48</v>
      </c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>
        <v>2943167.97</v>
      </c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>
        <v>3042986.83</v>
      </c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2"/>
    </row>
    <row r="49" spans="1:114" ht="12.75" customHeight="1">
      <c r="A49" s="228" t="s">
        <v>554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30"/>
      <c r="BF49" s="148" t="s">
        <v>161</v>
      </c>
      <c r="BG49" s="168" t="s">
        <v>45</v>
      </c>
      <c r="BH49" s="204" t="s">
        <v>635</v>
      </c>
      <c r="BI49" s="149" t="s">
        <v>684</v>
      </c>
      <c r="BJ49" s="155" t="s">
        <v>65</v>
      </c>
      <c r="BK49" s="221">
        <v>506000</v>
      </c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>
        <v>456000</v>
      </c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>
        <v>456000</v>
      </c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2"/>
    </row>
    <row r="50" spans="1:114" ht="12.75" customHeight="1">
      <c r="A50" s="228" t="s">
        <v>157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30"/>
      <c r="BF50" s="148" t="s">
        <v>162</v>
      </c>
      <c r="BG50" s="168" t="s">
        <v>45</v>
      </c>
      <c r="BH50" s="155" t="s">
        <v>637</v>
      </c>
      <c r="BI50" s="149" t="s">
        <v>638</v>
      </c>
      <c r="BJ50" s="155" t="s">
        <v>65</v>
      </c>
      <c r="BK50" s="221">
        <v>5000000</v>
      </c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>
        <v>5000000</v>
      </c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>
        <v>5000000</v>
      </c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2"/>
    </row>
    <row r="51" spans="1:114" ht="12.75" customHeight="1">
      <c r="A51" s="239" t="s">
        <v>592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1"/>
      <c r="BF51" s="148" t="s">
        <v>163</v>
      </c>
      <c r="BG51" s="168" t="s">
        <v>45</v>
      </c>
      <c r="BH51" s="188" t="s">
        <v>639</v>
      </c>
      <c r="BI51" s="149" t="s">
        <v>638</v>
      </c>
      <c r="BJ51" s="188" t="s">
        <v>66</v>
      </c>
      <c r="BK51" s="222">
        <v>250000</v>
      </c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4"/>
      <c r="BX51" s="222">
        <v>250000</v>
      </c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4"/>
      <c r="CK51" s="222">
        <v>250000</v>
      </c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4"/>
      <c r="CX51" s="225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7"/>
    </row>
    <row r="52" spans="1:114" ht="35.25" customHeight="1">
      <c r="A52" s="228" t="s">
        <v>158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30"/>
      <c r="BF52" s="148" t="s">
        <v>574</v>
      </c>
      <c r="BG52" s="168" t="s">
        <v>45</v>
      </c>
      <c r="BH52" s="155"/>
      <c r="BI52" s="149" t="s">
        <v>240</v>
      </c>
      <c r="BJ52" s="155" t="s">
        <v>588</v>
      </c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2"/>
    </row>
    <row r="53" spans="1:114" ht="12" customHeight="1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30"/>
      <c r="BF53" s="148"/>
      <c r="BG53" s="169"/>
      <c r="BH53" s="155"/>
      <c r="BI53" s="149"/>
      <c r="BJ53" s="155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2"/>
    </row>
    <row r="54" spans="1:114" ht="25.5" customHeight="1">
      <c r="A54" s="327" t="s">
        <v>47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9"/>
      <c r="BF54" s="151" t="s">
        <v>48</v>
      </c>
      <c r="BG54" s="169"/>
      <c r="BH54" s="155"/>
      <c r="BI54" s="149"/>
      <c r="BJ54" s="155" t="s">
        <v>36</v>
      </c>
      <c r="BK54" s="236">
        <f>BK55</f>
        <v>0</v>
      </c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>
        <f>BX55</f>
        <v>0</v>
      </c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>
        <f>CK55</f>
        <v>0</v>
      </c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323"/>
    </row>
    <row r="55" spans="1:114" ht="14.25" customHeight="1">
      <c r="A55" s="330" t="s">
        <v>41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1"/>
      <c r="BF55" s="332" t="s">
        <v>50</v>
      </c>
      <c r="BG55" s="334" t="s">
        <v>49</v>
      </c>
      <c r="BH55" s="245"/>
      <c r="BI55" s="245"/>
      <c r="BJ55" s="245" t="s">
        <v>589</v>
      </c>
      <c r="BK55" s="336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8"/>
      <c r="BX55" s="336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8"/>
      <c r="CK55" s="336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8"/>
      <c r="CX55" s="346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8"/>
    </row>
    <row r="56" spans="1:114" ht="12.75" customHeight="1">
      <c r="A56" s="342" t="s">
        <v>590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3"/>
      <c r="BF56" s="333"/>
      <c r="BG56" s="335"/>
      <c r="BH56" s="245"/>
      <c r="BI56" s="245"/>
      <c r="BJ56" s="245"/>
      <c r="BK56" s="339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1"/>
      <c r="BX56" s="339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1"/>
      <c r="CK56" s="339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1"/>
      <c r="CX56" s="349"/>
      <c r="CY56" s="350"/>
      <c r="CZ56" s="350"/>
      <c r="DA56" s="350"/>
      <c r="DB56" s="350"/>
      <c r="DC56" s="350"/>
      <c r="DD56" s="350"/>
      <c r="DE56" s="350"/>
      <c r="DF56" s="350"/>
      <c r="DG56" s="350"/>
      <c r="DH56" s="350"/>
      <c r="DI56" s="350"/>
      <c r="DJ56" s="351"/>
    </row>
    <row r="57" spans="1:114" ht="12.75" customHeight="1">
      <c r="A57" s="327" t="s">
        <v>555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9"/>
      <c r="BF57" s="151" t="s">
        <v>556</v>
      </c>
      <c r="BG57" s="169"/>
      <c r="BH57" s="155"/>
      <c r="BI57" s="149"/>
      <c r="BJ57" s="155" t="s">
        <v>36</v>
      </c>
      <c r="BK57" s="236">
        <f>BK59+BK60+BK61</f>
        <v>450000</v>
      </c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>
        <f>BX59+BX60+BX61</f>
        <v>450000</v>
      </c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>
        <f>CK59+CK60+CK61</f>
        <v>450000</v>
      </c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323"/>
    </row>
    <row r="58" spans="1:114" ht="12.75" customHeight="1">
      <c r="A58" s="229" t="s">
        <v>41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30"/>
      <c r="BF58" s="148"/>
      <c r="BG58" s="169"/>
      <c r="BH58" s="155"/>
      <c r="BI58" s="149"/>
      <c r="BJ58" s="155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2"/>
    </row>
    <row r="59" spans="1:114" ht="12.75" customHeight="1">
      <c r="A59" s="228" t="s">
        <v>164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30"/>
      <c r="BF59" s="148" t="s">
        <v>168</v>
      </c>
      <c r="BG59" s="168" t="s">
        <v>564</v>
      </c>
      <c r="BH59" s="155" t="s">
        <v>631</v>
      </c>
      <c r="BI59" s="149" t="s">
        <v>632</v>
      </c>
      <c r="BJ59" s="155" t="s">
        <v>591</v>
      </c>
      <c r="BK59" s="221">
        <v>450000</v>
      </c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>
        <v>450000</v>
      </c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>
        <v>450000</v>
      </c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2"/>
    </row>
    <row r="60" spans="1:114" ht="12.75" customHeight="1">
      <c r="A60" s="228" t="s">
        <v>165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30"/>
      <c r="BF60" s="148" t="s">
        <v>169</v>
      </c>
      <c r="BG60" s="168" t="s">
        <v>564</v>
      </c>
      <c r="BH60" s="155"/>
      <c r="BI60" s="149" t="s">
        <v>240</v>
      </c>
      <c r="BJ60" s="155" t="s">
        <v>591</v>
      </c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2"/>
    </row>
    <row r="61" spans="1:114" ht="12.75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30"/>
      <c r="BF61" s="148" t="s">
        <v>170</v>
      </c>
      <c r="BG61" s="168" t="s">
        <v>564</v>
      </c>
      <c r="BH61" s="155"/>
      <c r="BI61" s="149" t="s">
        <v>240</v>
      </c>
      <c r="BJ61" s="155" t="s">
        <v>591</v>
      </c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2"/>
    </row>
    <row r="62" spans="1:114" ht="12.75" customHeight="1">
      <c r="A62" s="327" t="s">
        <v>51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9"/>
      <c r="BF62" s="151" t="s">
        <v>52</v>
      </c>
      <c r="BG62" s="170"/>
      <c r="BH62" s="162"/>
      <c r="BI62" s="149"/>
      <c r="BJ62" s="162" t="s">
        <v>36</v>
      </c>
      <c r="BK62" s="236">
        <f>BK64</f>
        <v>225673.73</v>
      </c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>
        <f>BX64</f>
        <v>0</v>
      </c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>
        <f>CK64</f>
        <v>0</v>
      </c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323"/>
    </row>
    <row r="63" spans="1:114" ht="12.75" customHeight="1">
      <c r="A63" s="344" t="s">
        <v>41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5"/>
      <c r="BF63" s="150" t="s">
        <v>53</v>
      </c>
      <c r="BG63" s="169"/>
      <c r="BH63" s="155"/>
      <c r="BI63" s="155"/>
      <c r="BJ63" s="155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2"/>
    </row>
    <row r="64" spans="1:114" ht="12.75" customHeight="1">
      <c r="A64" s="344" t="s">
        <v>167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5"/>
      <c r="BF64" s="148" t="s">
        <v>557</v>
      </c>
      <c r="BG64" s="168" t="s">
        <v>564</v>
      </c>
      <c r="BH64" s="155"/>
      <c r="BI64" s="149"/>
      <c r="BJ64" s="155" t="s">
        <v>565</v>
      </c>
      <c r="BK64" s="221">
        <f>SUM(BK65:BW71)</f>
        <v>225673.73</v>
      </c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>
        <f>SUM(CK65:CW71)</f>
        <v>0</v>
      </c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2"/>
    </row>
    <row r="65" spans="1:114" ht="12.75" customHeight="1">
      <c r="A65" s="344" t="s">
        <v>81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5"/>
      <c r="BF65" s="148" t="s">
        <v>558</v>
      </c>
      <c r="BG65" s="168" t="s">
        <v>564</v>
      </c>
      <c r="BH65" s="155"/>
      <c r="BI65" s="155"/>
      <c r="BJ65" s="155" t="s">
        <v>565</v>
      </c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2"/>
    </row>
    <row r="66" spans="1:114" ht="12.75" customHeight="1">
      <c r="A66" s="344" t="s">
        <v>640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5"/>
      <c r="BF66" s="148" t="s">
        <v>559</v>
      </c>
      <c r="BG66" s="168" t="s">
        <v>564</v>
      </c>
      <c r="BH66" s="155" t="s">
        <v>641</v>
      </c>
      <c r="BI66" s="155" t="s">
        <v>624</v>
      </c>
      <c r="BJ66" s="155" t="s">
        <v>565</v>
      </c>
      <c r="BK66" s="221">
        <v>205729.73</v>
      </c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2"/>
    </row>
    <row r="67" spans="1:114" ht="24.75" customHeight="1">
      <c r="A67" s="352" t="s">
        <v>690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4"/>
      <c r="BF67" s="148" t="s">
        <v>560</v>
      </c>
      <c r="BG67" s="168" t="s">
        <v>564</v>
      </c>
      <c r="BH67" s="208" t="s">
        <v>691</v>
      </c>
      <c r="BI67" s="208" t="s">
        <v>692</v>
      </c>
      <c r="BJ67" s="155" t="s">
        <v>565</v>
      </c>
      <c r="BK67" s="221">
        <v>19944</v>
      </c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2"/>
    </row>
    <row r="68" spans="1:114" ht="12.75" customHeight="1">
      <c r="A68" s="344" t="s">
        <v>566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5"/>
      <c r="BF68" s="148" t="s">
        <v>561</v>
      </c>
      <c r="BG68" s="168" t="s">
        <v>564</v>
      </c>
      <c r="BH68" s="155"/>
      <c r="BI68" s="155"/>
      <c r="BJ68" s="155" t="s">
        <v>565</v>
      </c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2"/>
    </row>
    <row r="69" spans="1:114" ht="12.75" customHeight="1">
      <c r="A69" s="344" t="s">
        <v>567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5"/>
      <c r="BF69" s="148" t="s">
        <v>562</v>
      </c>
      <c r="BG69" s="168" t="s">
        <v>564</v>
      </c>
      <c r="BH69" s="155"/>
      <c r="BI69" s="155"/>
      <c r="BJ69" s="155" t="s">
        <v>565</v>
      </c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2"/>
    </row>
    <row r="70" spans="1:114" ht="12.75" customHeight="1">
      <c r="A70" s="344" t="s">
        <v>568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5"/>
      <c r="BF70" s="148" t="s">
        <v>563</v>
      </c>
      <c r="BG70" s="168" t="s">
        <v>564</v>
      </c>
      <c r="BH70" s="155"/>
      <c r="BI70" s="155"/>
      <c r="BJ70" s="155" t="s">
        <v>565</v>
      </c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2"/>
    </row>
    <row r="71" spans="1:114" ht="12.75" customHeight="1">
      <c r="A71" s="344" t="s">
        <v>569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5"/>
      <c r="BF71" s="148" t="s">
        <v>576</v>
      </c>
      <c r="BG71" s="168" t="s">
        <v>564</v>
      </c>
      <c r="BH71" s="155"/>
      <c r="BI71" s="155"/>
      <c r="BJ71" s="155" t="s">
        <v>565</v>
      </c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2"/>
    </row>
    <row r="72" spans="1:114" ht="11.25">
      <c r="A72" s="327" t="s">
        <v>502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9"/>
      <c r="BF72" s="151" t="s">
        <v>54</v>
      </c>
      <c r="BG72" s="168" t="s">
        <v>36</v>
      </c>
      <c r="BH72" s="155"/>
      <c r="BI72" s="149"/>
      <c r="BJ72" s="155"/>
      <c r="BK72" s="236">
        <f>BK74</f>
        <v>313784.06</v>
      </c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>
        <f>BX74</f>
        <v>0</v>
      </c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>
        <f>CK74</f>
        <v>0</v>
      </c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21" t="str">
        <f>CX73</f>
        <v>х</v>
      </c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323"/>
    </row>
    <row r="73" spans="1:114" ht="11.25">
      <c r="A73" s="228" t="s">
        <v>55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30"/>
      <c r="BF73" s="148" t="s">
        <v>56</v>
      </c>
      <c r="BG73" s="168" t="s">
        <v>57</v>
      </c>
      <c r="BH73" s="155"/>
      <c r="BI73" s="149"/>
      <c r="BJ73" s="155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31" t="s">
        <v>36</v>
      </c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2"/>
    </row>
    <row r="74" spans="1:114" ht="11.25">
      <c r="A74" s="228" t="s">
        <v>706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30"/>
      <c r="BF74" s="148"/>
      <c r="BG74" s="168"/>
      <c r="BH74" s="155"/>
      <c r="BI74" s="149"/>
      <c r="BJ74" s="155"/>
      <c r="BK74" s="221">
        <v>313784.06</v>
      </c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31" t="s">
        <v>36</v>
      </c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2"/>
    </row>
    <row r="75" spans="1:114" ht="11.25">
      <c r="A75" s="321" t="s">
        <v>58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2"/>
      <c r="BF75" s="151" t="s">
        <v>59</v>
      </c>
      <c r="BG75" s="170" t="s">
        <v>36</v>
      </c>
      <c r="BH75" s="162"/>
      <c r="BI75" s="152"/>
      <c r="BJ75" s="162" t="s">
        <v>36</v>
      </c>
      <c r="BK75" s="236">
        <f>BK77+BK84+BK102+BK108+BK115+BK118+BK127+BK134+BK138+BK132</f>
        <v>37482379.95</v>
      </c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>
        <f>BX77+BX84+BX102+BX108+BX115+BX118+BX127+BX134+BX138+BX132</f>
        <v>35572755.8</v>
      </c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>
        <f>CK77+CK84+CK102+CK108+CK115+CK118+CK127+CK134+CK138+CK132</f>
        <v>35672574.660000004</v>
      </c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1" t="s">
        <v>36</v>
      </c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2"/>
    </row>
    <row r="76" spans="1:114" ht="11.25">
      <c r="A76" s="218" t="s">
        <v>41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20"/>
      <c r="BF76" s="148"/>
      <c r="BG76" s="168"/>
      <c r="BH76" s="155"/>
      <c r="BI76" s="149"/>
      <c r="BJ76" s="155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31" t="s">
        <v>36</v>
      </c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2"/>
    </row>
    <row r="77" spans="1:114" ht="27" customHeight="1">
      <c r="A77" s="355" t="s">
        <v>243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7"/>
      <c r="BF77" s="151" t="s">
        <v>60</v>
      </c>
      <c r="BG77" s="170" t="s">
        <v>36</v>
      </c>
      <c r="BH77" s="162"/>
      <c r="BI77" s="152"/>
      <c r="BJ77" s="162" t="s">
        <v>36</v>
      </c>
      <c r="BK77" s="236">
        <f>BK78+BK79+BK80+BK81+BK82+BK83</f>
        <v>27601922.72</v>
      </c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>
        <f>BX78+BX79+BX80+BX81+BX82</f>
        <v>26143944.51</v>
      </c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>
        <f>CK78+CK79+CK80+CK81+CK82</f>
        <v>26143944.51</v>
      </c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7" t="s">
        <v>36</v>
      </c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8"/>
    </row>
    <row r="78" spans="1:114" ht="21.75" customHeight="1">
      <c r="A78" s="218" t="s">
        <v>171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20"/>
      <c r="BF78" s="148" t="s">
        <v>61</v>
      </c>
      <c r="BG78" s="168" t="s">
        <v>62</v>
      </c>
      <c r="BH78" s="187" t="s">
        <v>633</v>
      </c>
      <c r="BI78" s="149" t="s">
        <v>634</v>
      </c>
      <c r="BJ78" s="155" t="s">
        <v>172</v>
      </c>
      <c r="BK78" s="221">
        <v>20627464.41</v>
      </c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>
        <v>19483270.26</v>
      </c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>
        <v>19483270.26</v>
      </c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31" t="s">
        <v>36</v>
      </c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2"/>
    </row>
    <row r="79" spans="1:114" ht="21.75" customHeight="1">
      <c r="A79" s="218" t="s">
        <v>171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20"/>
      <c r="BF79" s="148" t="s">
        <v>183</v>
      </c>
      <c r="BG79" s="168" t="s">
        <v>64</v>
      </c>
      <c r="BH79" s="187" t="s">
        <v>633</v>
      </c>
      <c r="BI79" s="149" t="s">
        <v>634</v>
      </c>
      <c r="BJ79" s="155" t="s">
        <v>175</v>
      </c>
      <c r="BK79" s="221">
        <v>6256674.25</v>
      </c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>
        <v>6256674.25</v>
      </c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>
        <v>6256674.25</v>
      </c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31" t="s">
        <v>36</v>
      </c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2"/>
    </row>
    <row r="80" spans="1:114" ht="21.75" customHeight="1">
      <c r="A80" s="218" t="s">
        <v>171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20"/>
      <c r="BF80" s="148" t="s">
        <v>184</v>
      </c>
      <c r="BG80" s="168" t="s">
        <v>80</v>
      </c>
      <c r="BH80" s="187" t="s">
        <v>633</v>
      </c>
      <c r="BI80" s="149" t="s">
        <v>634</v>
      </c>
      <c r="BJ80" s="155" t="s">
        <v>642</v>
      </c>
      <c r="BK80" s="221">
        <v>90000</v>
      </c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>
        <v>90000</v>
      </c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>
        <v>90000</v>
      </c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31" t="s">
        <v>36</v>
      </c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2"/>
    </row>
    <row r="81" spans="1:114" ht="21.75" customHeight="1">
      <c r="A81" s="218" t="s">
        <v>171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20"/>
      <c r="BF81" s="148" t="s">
        <v>185</v>
      </c>
      <c r="BG81" s="168" t="s">
        <v>80</v>
      </c>
      <c r="BH81" s="212" t="s">
        <v>633</v>
      </c>
      <c r="BI81" s="149" t="s">
        <v>634</v>
      </c>
      <c r="BJ81" s="155" t="s">
        <v>179</v>
      </c>
      <c r="BK81" s="221">
        <v>246456</v>
      </c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>
        <v>100130</v>
      </c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>
        <v>100130</v>
      </c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31" t="s">
        <v>36</v>
      </c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2"/>
    </row>
    <row r="82" spans="1:114" ht="21.75" customHeight="1">
      <c r="A82" s="218" t="s">
        <v>171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20"/>
      <c r="BF82" s="148" t="s">
        <v>186</v>
      </c>
      <c r="BG82" s="168" t="s">
        <v>80</v>
      </c>
      <c r="BH82" s="187" t="s">
        <v>633</v>
      </c>
      <c r="BI82" s="149" t="s">
        <v>634</v>
      </c>
      <c r="BJ82" s="155" t="s">
        <v>180</v>
      </c>
      <c r="BK82" s="221">
        <v>67544</v>
      </c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>
        <v>213870</v>
      </c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>
        <v>213870</v>
      </c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31" t="s">
        <v>36</v>
      </c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2"/>
    </row>
    <row r="83" spans="1:114" ht="21.75" customHeight="1">
      <c r="A83" s="218" t="s">
        <v>171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20"/>
      <c r="BF83" s="148" t="s">
        <v>707</v>
      </c>
      <c r="BG83" s="168" t="s">
        <v>64</v>
      </c>
      <c r="BH83" s="212" t="s">
        <v>633</v>
      </c>
      <c r="BI83" s="149" t="s">
        <v>708</v>
      </c>
      <c r="BJ83" s="212" t="s">
        <v>175</v>
      </c>
      <c r="BK83" s="221">
        <v>313784.06</v>
      </c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2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4"/>
      <c r="CK83" s="222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4"/>
      <c r="CX83" s="225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7"/>
    </row>
    <row r="84" spans="1:114" ht="21.75" customHeight="1">
      <c r="A84" s="361" t="s">
        <v>242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3"/>
      <c r="BF84" s="151" t="s">
        <v>67</v>
      </c>
      <c r="BG84" s="170" t="s">
        <v>36</v>
      </c>
      <c r="BH84" s="162"/>
      <c r="BI84" s="152"/>
      <c r="BJ84" s="162" t="s">
        <v>36</v>
      </c>
      <c r="BK84" s="324">
        <f>SUM(BK85:BW101)</f>
        <v>3409570.48</v>
      </c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  <c r="BV84" s="325"/>
      <c r="BW84" s="326"/>
      <c r="BX84" s="324">
        <f>SUM(BX85:CJ101)</f>
        <v>2943167.9699999997</v>
      </c>
      <c r="BY84" s="325"/>
      <c r="BZ84" s="325"/>
      <c r="CA84" s="325"/>
      <c r="CB84" s="325"/>
      <c r="CC84" s="325"/>
      <c r="CD84" s="325"/>
      <c r="CE84" s="325"/>
      <c r="CF84" s="325"/>
      <c r="CG84" s="325"/>
      <c r="CH84" s="325"/>
      <c r="CI84" s="325"/>
      <c r="CJ84" s="326"/>
      <c r="CK84" s="324">
        <f>SUM(CK85:CW101)</f>
        <v>3042986.83</v>
      </c>
      <c r="CL84" s="325"/>
      <c r="CM84" s="325"/>
      <c r="CN84" s="325"/>
      <c r="CO84" s="325"/>
      <c r="CP84" s="325"/>
      <c r="CQ84" s="325"/>
      <c r="CR84" s="325"/>
      <c r="CS84" s="325"/>
      <c r="CT84" s="325"/>
      <c r="CU84" s="325"/>
      <c r="CV84" s="325"/>
      <c r="CW84" s="326"/>
      <c r="CX84" s="358" t="s">
        <v>36</v>
      </c>
      <c r="CY84" s="359"/>
      <c r="CZ84" s="359"/>
      <c r="DA84" s="359"/>
      <c r="DB84" s="359"/>
      <c r="DC84" s="359"/>
      <c r="DD84" s="359"/>
      <c r="DE84" s="359"/>
      <c r="DF84" s="359"/>
      <c r="DG84" s="359"/>
      <c r="DH84" s="359"/>
      <c r="DI84" s="359"/>
      <c r="DJ84" s="360"/>
    </row>
    <row r="85" spans="1:114" ht="21.75" customHeight="1">
      <c r="A85" s="218" t="s">
        <v>182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20"/>
      <c r="BF85" s="148" t="s">
        <v>68</v>
      </c>
      <c r="BG85" s="168" t="s">
        <v>62</v>
      </c>
      <c r="BH85" s="155"/>
      <c r="BI85" s="149"/>
      <c r="BJ85" s="155" t="s">
        <v>172</v>
      </c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31" t="s">
        <v>36</v>
      </c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2"/>
    </row>
    <row r="86" spans="1:114" ht="21.75" customHeight="1">
      <c r="A86" s="218" t="s">
        <v>182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20"/>
      <c r="BF86" s="148" t="s">
        <v>69</v>
      </c>
      <c r="BG86" s="168" t="s">
        <v>63</v>
      </c>
      <c r="BH86" s="155"/>
      <c r="BI86" s="149"/>
      <c r="BJ86" s="155" t="s">
        <v>173</v>
      </c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1"/>
      <c r="CV86" s="221"/>
      <c r="CW86" s="221"/>
      <c r="CX86" s="231" t="s">
        <v>36</v>
      </c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2"/>
    </row>
    <row r="87" spans="1:114" ht="21.75" customHeight="1">
      <c r="A87" s="218" t="s">
        <v>182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20"/>
      <c r="BF87" s="148" t="s">
        <v>193</v>
      </c>
      <c r="BG87" s="168" t="s">
        <v>64</v>
      </c>
      <c r="BH87" s="155"/>
      <c r="BI87" s="149"/>
      <c r="BJ87" s="155" t="s">
        <v>175</v>
      </c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31" t="s">
        <v>36</v>
      </c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2"/>
    </row>
    <row r="88" spans="1:114" ht="21.75" customHeight="1">
      <c r="A88" s="218" t="s">
        <v>182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20"/>
      <c r="BF88" s="148" t="s">
        <v>194</v>
      </c>
      <c r="BG88" s="168" t="s">
        <v>80</v>
      </c>
      <c r="BH88" s="187" t="s">
        <v>635</v>
      </c>
      <c r="BI88" s="149" t="s">
        <v>636</v>
      </c>
      <c r="BJ88" s="155" t="s">
        <v>176</v>
      </c>
      <c r="BK88" s="221">
        <v>123500</v>
      </c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>
        <v>123500</v>
      </c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>
        <v>123500</v>
      </c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31" t="s">
        <v>36</v>
      </c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2"/>
    </row>
    <row r="89" spans="1:114" ht="21.75" customHeight="1">
      <c r="A89" s="218" t="s">
        <v>182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20"/>
      <c r="BF89" s="148" t="s">
        <v>195</v>
      </c>
      <c r="BG89" s="168" t="s">
        <v>80</v>
      </c>
      <c r="BH89" s="187" t="s">
        <v>635</v>
      </c>
      <c r="BI89" s="149" t="s">
        <v>636</v>
      </c>
      <c r="BJ89" s="155" t="s">
        <v>177</v>
      </c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31" t="s">
        <v>36</v>
      </c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2"/>
    </row>
    <row r="90" spans="1:114" ht="21.75" customHeight="1">
      <c r="A90" s="218" t="s">
        <v>182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20"/>
      <c r="BF90" s="148" t="s">
        <v>196</v>
      </c>
      <c r="BG90" s="168" t="s">
        <v>80</v>
      </c>
      <c r="BH90" s="187" t="s">
        <v>635</v>
      </c>
      <c r="BI90" s="149" t="s">
        <v>636</v>
      </c>
      <c r="BJ90" s="155" t="s">
        <v>187</v>
      </c>
      <c r="BK90" s="221">
        <v>1656356.32</v>
      </c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>
        <v>1397553.81</v>
      </c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>
        <v>1497372.67</v>
      </c>
      <c r="CL90" s="221"/>
      <c r="CM90" s="221"/>
      <c r="CN90" s="221"/>
      <c r="CO90" s="221"/>
      <c r="CP90" s="221"/>
      <c r="CQ90" s="221"/>
      <c r="CR90" s="221"/>
      <c r="CS90" s="221"/>
      <c r="CT90" s="221"/>
      <c r="CU90" s="221"/>
      <c r="CV90" s="221"/>
      <c r="CW90" s="221"/>
      <c r="CX90" s="231" t="s">
        <v>36</v>
      </c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2"/>
    </row>
    <row r="91" spans="1:114" ht="21.75" customHeight="1">
      <c r="A91" s="218" t="s">
        <v>182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20"/>
      <c r="BF91" s="148" t="s">
        <v>197</v>
      </c>
      <c r="BG91" s="168" t="s">
        <v>80</v>
      </c>
      <c r="BH91" s="187" t="s">
        <v>635</v>
      </c>
      <c r="BI91" s="149" t="s">
        <v>636</v>
      </c>
      <c r="BJ91" s="155" t="s">
        <v>178</v>
      </c>
      <c r="BK91" s="221">
        <v>809192.11</v>
      </c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>
        <v>658684.9</v>
      </c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>
        <v>658684.9</v>
      </c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2"/>
    </row>
    <row r="92" spans="1:114" ht="21.75" customHeight="1">
      <c r="A92" s="218" t="s">
        <v>182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20"/>
      <c r="BF92" s="148" t="s">
        <v>198</v>
      </c>
      <c r="BG92" s="168" t="s">
        <v>80</v>
      </c>
      <c r="BH92" s="187" t="s">
        <v>635</v>
      </c>
      <c r="BI92" s="149" t="s">
        <v>636</v>
      </c>
      <c r="BJ92" s="155" t="s">
        <v>174</v>
      </c>
      <c r="BK92" s="221">
        <v>307600</v>
      </c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>
        <v>307600</v>
      </c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>
        <v>307600</v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31" t="s">
        <v>36</v>
      </c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2"/>
    </row>
    <row r="93" spans="1:114" ht="21.75" customHeight="1">
      <c r="A93" s="218" t="s">
        <v>182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20"/>
      <c r="BF93" s="148" t="s">
        <v>199</v>
      </c>
      <c r="BG93" s="168" t="s">
        <v>80</v>
      </c>
      <c r="BH93" s="155"/>
      <c r="BI93" s="149"/>
      <c r="BJ93" s="155" t="s">
        <v>188</v>
      </c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31" t="s">
        <v>36</v>
      </c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2"/>
    </row>
    <row r="94" spans="1:114" ht="21.75" customHeight="1">
      <c r="A94" s="218" t="s">
        <v>182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20"/>
      <c r="BF94" s="148" t="s">
        <v>200</v>
      </c>
      <c r="BG94" s="168" t="s">
        <v>80</v>
      </c>
      <c r="BH94" s="155"/>
      <c r="BI94" s="149"/>
      <c r="BJ94" s="155" t="s">
        <v>189</v>
      </c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31" t="s">
        <v>36</v>
      </c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2"/>
    </row>
    <row r="95" spans="1:114" ht="21.75" customHeight="1">
      <c r="A95" s="218" t="s">
        <v>182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20"/>
      <c r="BF95" s="148" t="s">
        <v>70</v>
      </c>
      <c r="BG95" s="168" t="s">
        <v>80</v>
      </c>
      <c r="BH95" s="155"/>
      <c r="BI95" s="149"/>
      <c r="BJ95" s="155" t="s">
        <v>179</v>
      </c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1"/>
      <c r="CV95" s="221"/>
      <c r="CW95" s="221"/>
      <c r="CX95" s="231" t="s">
        <v>36</v>
      </c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2"/>
    </row>
    <row r="96" spans="1:114" ht="21.75" customHeight="1">
      <c r="A96" s="218" t="s">
        <v>182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20"/>
      <c r="BF96" s="148" t="s">
        <v>201</v>
      </c>
      <c r="BG96" s="168" t="s">
        <v>80</v>
      </c>
      <c r="BH96" s="187" t="s">
        <v>639</v>
      </c>
      <c r="BI96" s="149" t="s">
        <v>685</v>
      </c>
      <c r="BJ96" s="155" t="s">
        <v>190</v>
      </c>
      <c r="BK96" s="221">
        <v>48677.1</v>
      </c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31" t="s">
        <v>36</v>
      </c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2"/>
    </row>
    <row r="97" spans="1:114" ht="21.75" customHeight="1">
      <c r="A97" s="218" t="s">
        <v>182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20"/>
      <c r="BF97" s="148" t="s">
        <v>202</v>
      </c>
      <c r="BG97" s="168" t="s">
        <v>80</v>
      </c>
      <c r="BH97" s="188" t="s">
        <v>635</v>
      </c>
      <c r="BI97" s="149" t="s">
        <v>636</v>
      </c>
      <c r="BJ97" s="155" t="s">
        <v>655</v>
      </c>
      <c r="BK97" s="221">
        <v>50000</v>
      </c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>
        <v>50000</v>
      </c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>
        <v>50000</v>
      </c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31" t="s">
        <v>36</v>
      </c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2"/>
    </row>
    <row r="98" spans="1:114" ht="21.75" customHeight="1">
      <c r="A98" s="218" t="s">
        <v>182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20"/>
      <c r="BF98" s="148" t="s">
        <v>203</v>
      </c>
      <c r="BG98" s="168" t="s">
        <v>80</v>
      </c>
      <c r="BH98" s="155"/>
      <c r="BI98" s="149"/>
      <c r="BJ98" s="155" t="s">
        <v>191</v>
      </c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31" t="s">
        <v>36</v>
      </c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2"/>
    </row>
    <row r="99" spans="1:114" ht="21.75" customHeight="1">
      <c r="A99" s="218" t="s">
        <v>182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20"/>
      <c r="BF99" s="148" t="s">
        <v>204</v>
      </c>
      <c r="BG99" s="168" t="s">
        <v>80</v>
      </c>
      <c r="BH99" s="187" t="s">
        <v>635</v>
      </c>
      <c r="BI99" s="149" t="s">
        <v>636</v>
      </c>
      <c r="BJ99" s="155" t="s">
        <v>180</v>
      </c>
      <c r="BK99" s="221">
        <v>137015.26</v>
      </c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>
        <v>137015.26</v>
      </c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>
        <v>137015.26</v>
      </c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31" t="s">
        <v>36</v>
      </c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2"/>
    </row>
    <row r="100" spans="1:114" ht="21.75" customHeight="1">
      <c r="A100" s="218" t="s">
        <v>182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20"/>
      <c r="BF100" s="148" t="s">
        <v>205</v>
      </c>
      <c r="BG100" s="168" t="s">
        <v>703</v>
      </c>
      <c r="BH100" s="211" t="s">
        <v>635</v>
      </c>
      <c r="BI100" s="149" t="s">
        <v>636</v>
      </c>
      <c r="BJ100" s="155" t="s">
        <v>704</v>
      </c>
      <c r="BK100" s="221">
        <v>8415.69</v>
      </c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31" t="s">
        <v>36</v>
      </c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2"/>
    </row>
    <row r="101" spans="1:114" ht="21.75" customHeight="1">
      <c r="A101" s="218" t="s">
        <v>182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20"/>
      <c r="BF101" s="148" t="s">
        <v>206</v>
      </c>
      <c r="BG101" s="168" t="s">
        <v>73</v>
      </c>
      <c r="BH101" s="187" t="s">
        <v>635</v>
      </c>
      <c r="BI101" s="149" t="s">
        <v>636</v>
      </c>
      <c r="BJ101" s="155" t="s">
        <v>192</v>
      </c>
      <c r="BK101" s="221">
        <v>268814</v>
      </c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>
        <v>268814</v>
      </c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>
        <v>268814</v>
      </c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31" t="s">
        <v>36</v>
      </c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2"/>
    </row>
    <row r="102" spans="1:114" ht="14.25" customHeight="1">
      <c r="A102" s="364" t="s">
        <v>241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  <c r="AN102" s="365"/>
      <c r="AO102" s="365"/>
      <c r="AP102" s="365"/>
      <c r="AQ102" s="365"/>
      <c r="AR102" s="365"/>
      <c r="AS102" s="365"/>
      <c r="AT102" s="365"/>
      <c r="AU102" s="365"/>
      <c r="AV102" s="365"/>
      <c r="AW102" s="365"/>
      <c r="AX102" s="365"/>
      <c r="AY102" s="365"/>
      <c r="AZ102" s="365"/>
      <c r="BA102" s="365"/>
      <c r="BB102" s="365"/>
      <c r="BC102" s="365"/>
      <c r="BD102" s="365"/>
      <c r="BE102" s="366"/>
      <c r="BF102" s="151" t="s">
        <v>71</v>
      </c>
      <c r="BG102" s="170" t="s">
        <v>36</v>
      </c>
      <c r="BH102" s="162"/>
      <c r="BI102" s="152"/>
      <c r="BJ102" s="162" t="s">
        <v>36</v>
      </c>
      <c r="BK102" s="236">
        <f>SUM(BK103:BW107)</f>
        <v>225673.73</v>
      </c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>
        <f>SUM(BX103:CJ107)</f>
        <v>279643.32</v>
      </c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>
        <f>SUM(CK103:CW107)</f>
        <v>279643.32</v>
      </c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7" t="s">
        <v>36</v>
      </c>
      <c r="CY102" s="237"/>
      <c r="CZ102" s="237"/>
      <c r="DA102" s="237"/>
      <c r="DB102" s="237"/>
      <c r="DC102" s="237"/>
      <c r="DD102" s="237"/>
      <c r="DE102" s="237"/>
      <c r="DF102" s="237"/>
      <c r="DG102" s="237"/>
      <c r="DH102" s="237"/>
      <c r="DI102" s="237"/>
      <c r="DJ102" s="238"/>
    </row>
    <row r="103" spans="1:114" ht="14.25" customHeight="1">
      <c r="A103" s="228" t="s">
        <v>166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30"/>
      <c r="BF103" s="148" t="s">
        <v>72</v>
      </c>
      <c r="BG103" s="168" t="s">
        <v>79</v>
      </c>
      <c r="BH103" s="155"/>
      <c r="BI103" s="149"/>
      <c r="BJ103" s="155" t="s">
        <v>178</v>
      </c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31" t="s">
        <v>36</v>
      </c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2"/>
    </row>
    <row r="104" spans="1:114" ht="14.25" customHeight="1">
      <c r="A104" s="228" t="s">
        <v>696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30"/>
      <c r="BF104" s="148" t="s">
        <v>207</v>
      </c>
      <c r="BG104" s="168" t="s">
        <v>80</v>
      </c>
      <c r="BH104" s="155" t="s">
        <v>695</v>
      </c>
      <c r="BI104" s="149" t="s">
        <v>692</v>
      </c>
      <c r="BJ104" s="155" t="s">
        <v>178</v>
      </c>
      <c r="BK104" s="221">
        <v>19944</v>
      </c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31" t="s">
        <v>36</v>
      </c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1"/>
      <c r="DJ104" s="232"/>
    </row>
    <row r="105" spans="1:114" ht="14.25" customHeight="1">
      <c r="A105" s="228" t="s">
        <v>166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30"/>
      <c r="BF105" s="148" t="s">
        <v>208</v>
      </c>
      <c r="BG105" s="168" t="s">
        <v>80</v>
      </c>
      <c r="BH105" s="155"/>
      <c r="BI105" s="149"/>
      <c r="BJ105" s="155" t="s">
        <v>174</v>
      </c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31" t="s">
        <v>36</v>
      </c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1"/>
      <c r="DI105" s="231"/>
      <c r="DJ105" s="232"/>
    </row>
    <row r="106" spans="1:114" ht="14.25" customHeight="1">
      <c r="A106" s="228" t="s">
        <v>166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30"/>
      <c r="BF106" s="148" t="s">
        <v>209</v>
      </c>
      <c r="BG106" s="168" t="s">
        <v>80</v>
      </c>
      <c r="BH106" s="155"/>
      <c r="BI106" s="149"/>
      <c r="BJ106" s="155" t="s">
        <v>179</v>
      </c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31" t="s">
        <v>36</v>
      </c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2"/>
    </row>
    <row r="107" spans="1:114" ht="14.25" customHeight="1">
      <c r="A107" s="228" t="s">
        <v>166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30"/>
      <c r="BF107" s="148" t="s">
        <v>210</v>
      </c>
      <c r="BG107" s="168" t="s">
        <v>80</v>
      </c>
      <c r="BH107" s="187" t="s">
        <v>641</v>
      </c>
      <c r="BI107" s="187" t="s">
        <v>624</v>
      </c>
      <c r="BJ107" s="155" t="s">
        <v>190</v>
      </c>
      <c r="BK107" s="221">
        <v>205729.73</v>
      </c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21"/>
      <c r="BW107" s="221"/>
      <c r="BX107" s="221">
        <v>279643.32</v>
      </c>
      <c r="BY107" s="221"/>
      <c r="BZ107" s="221"/>
      <c r="CA107" s="221"/>
      <c r="CB107" s="221"/>
      <c r="CC107" s="221"/>
      <c r="CD107" s="221"/>
      <c r="CE107" s="221"/>
      <c r="CF107" s="221"/>
      <c r="CG107" s="221"/>
      <c r="CH107" s="221"/>
      <c r="CI107" s="221"/>
      <c r="CJ107" s="221"/>
      <c r="CK107" s="221">
        <v>279643.32</v>
      </c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31" t="s">
        <v>36</v>
      </c>
      <c r="CY107" s="231"/>
      <c r="CZ107" s="231"/>
      <c r="DA107" s="231"/>
      <c r="DB107" s="231"/>
      <c r="DC107" s="231"/>
      <c r="DD107" s="231"/>
      <c r="DE107" s="231"/>
      <c r="DF107" s="231"/>
      <c r="DG107" s="231"/>
      <c r="DH107" s="231"/>
      <c r="DI107" s="231"/>
      <c r="DJ107" s="232"/>
    </row>
    <row r="108" spans="1:114" ht="14.25" customHeight="1">
      <c r="A108" s="364" t="s">
        <v>211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5"/>
      <c r="AM108" s="365"/>
      <c r="AN108" s="365"/>
      <c r="AO108" s="365"/>
      <c r="AP108" s="365"/>
      <c r="AQ108" s="365"/>
      <c r="AR108" s="365"/>
      <c r="AS108" s="365"/>
      <c r="AT108" s="365"/>
      <c r="AU108" s="365"/>
      <c r="AV108" s="365"/>
      <c r="AW108" s="365"/>
      <c r="AX108" s="365"/>
      <c r="AY108" s="365"/>
      <c r="AZ108" s="365"/>
      <c r="BA108" s="365"/>
      <c r="BB108" s="365"/>
      <c r="BC108" s="365"/>
      <c r="BD108" s="365"/>
      <c r="BE108" s="366"/>
      <c r="BF108" s="151" t="s">
        <v>74</v>
      </c>
      <c r="BG108" s="170" t="s">
        <v>36</v>
      </c>
      <c r="BH108" s="162"/>
      <c r="BI108" s="152"/>
      <c r="BJ108" s="162" t="s">
        <v>36</v>
      </c>
      <c r="BK108" s="236">
        <f>SUM(BK109:BW114)</f>
        <v>506000</v>
      </c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>
        <f>SUM(BX109:CJ114)</f>
        <v>506000</v>
      </c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>
        <f>SUM(CK109:CW114)</f>
        <v>506000</v>
      </c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1" t="s">
        <v>36</v>
      </c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2"/>
    </row>
    <row r="109" spans="1:114" ht="14.25" customHeight="1">
      <c r="A109" s="228" t="s">
        <v>211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30"/>
      <c r="BF109" s="148" t="s">
        <v>75</v>
      </c>
      <c r="BG109" s="168" t="s">
        <v>62</v>
      </c>
      <c r="BH109" s="209" t="s">
        <v>702</v>
      </c>
      <c r="BI109" s="149" t="s">
        <v>240</v>
      </c>
      <c r="BJ109" s="155" t="s">
        <v>172</v>
      </c>
      <c r="BK109" s="221">
        <v>350000</v>
      </c>
      <c r="BL109" s="221"/>
      <c r="BM109" s="221"/>
      <c r="BN109" s="221"/>
      <c r="BO109" s="221"/>
      <c r="BP109" s="221"/>
      <c r="BQ109" s="221"/>
      <c r="BR109" s="221"/>
      <c r="BS109" s="221"/>
      <c r="BT109" s="221"/>
      <c r="BU109" s="221"/>
      <c r="BV109" s="221"/>
      <c r="BW109" s="221"/>
      <c r="BX109" s="221">
        <v>350000</v>
      </c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/>
      <c r="CJ109" s="221"/>
      <c r="CK109" s="221">
        <v>350000</v>
      </c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31" t="s">
        <v>36</v>
      </c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2"/>
    </row>
    <row r="110" spans="1:114" ht="14.25" customHeight="1">
      <c r="A110" s="228" t="s">
        <v>211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30"/>
      <c r="BF110" s="148" t="s">
        <v>212</v>
      </c>
      <c r="BG110" s="168" t="s">
        <v>64</v>
      </c>
      <c r="BH110" s="209" t="s">
        <v>702</v>
      </c>
      <c r="BI110" s="149" t="s">
        <v>240</v>
      </c>
      <c r="BJ110" s="155" t="s">
        <v>175</v>
      </c>
      <c r="BK110" s="221">
        <v>106000</v>
      </c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>
        <v>106000</v>
      </c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>
        <v>106000</v>
      </c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31" t="s">
        <v>36</v>
      </c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2"/>
    </row>
    <row r="111" spans="1:114" ht="14.25" customHeight="1">
      <c r="A111" s="228" t="s">
        <v>211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30"/>
      <c r="BF111" s="148" t="s">
        <v>213</v>
      </c>
      <c r="BG111" s="168" t="s">
        <v>80</v>
      </c>
      <c r="BH111" s="209" t="s">
        <v>702</v>
      </c>
      <c r="BI111" s="149" t="s">
        <v>240</v>
      </c>
      <c r="BJ111" s="155" t="s">
        <v>176</v>
      </c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31" t="s">
        <v>36</v>
      </c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2"/>
    </row>
    <row r="112" spans="1:114" ht="14.25" customHeight="1">
      <c r="A112" s="228" t="s">
        <v>211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30"/>
      <c r="BF112" s="148" t="s">
        <v>214</v>
      </c>
      <c r="BG112" s="168" t="s">
        <v>80</v>
      </c>
      <c r="BH112" s="209" t="s">
        <v>702</v>
      </c>
      <c r="BI112" s="149" t="s">
        <v>240</v>
      </c>
      <c r="BJ112" s="155" t="s">
        <v>178</v>
      </c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31" t="s">
        <v>36</v>
      </c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2"/>
    </row>
    <row r="113" spans="1:114" ht="14.25" customHeight="1">
      <c r="A113" s="228" t="s">
        <v>211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30"/>
      <c r="BF113" s="148" t="s">
        <v>215</v>
      </c>
      <c r="BG113" s="168" t="s">
        <v>80</v>
      </c>
      <c r="BH113" s="209" t="s">
        <v>702</v>
      </c>
      <c r="BI113" s="149" t="s">
        <v>240</v>
      </c>
      <c r="BJ113" s="155" t="s">
        <v>655</v>
      </c>
      <c r="BK113" s="221">
        <v>50000</v>
      </c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>
        <v>50000</v>
      </c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>
        <v>50000</v>
      </c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31" t="s">
        <v>36</v>
      </c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2"/>
    </row>
    <row r="114" spans="1:114" ht="14.25" customHeight="1">
      <c r="A114" s="228" t="s">
        <v>211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30"/>
      <c r="BF114" s="148" t="s">
        <v>216</v>
      </c>
      <c r="BG114" s="168" t="s">
        <v>80</v>
      </c>
      <c r="BH114" s="209" t="s">
        <v>702</v>
      </c>
      <c r="BI114" s="149" t="s">
        <v>240</v>
      </c>
      <c r="BJ114" s="155" t="s">
        <v>180</v>
      </c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31" t="s">
        <v>36</v>
      </c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2"/>
    </row>
    <row r="115" spans="1:114" ht="14.25" customHeight="1">
      <c r="A115" s="364" t="s">
        <v>217</v>
      </c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J115" s="365"/>
      <c r="AK115" s="365"/>
      <c r="AL115" s="365"/>
      <c r="AM115" s="365"/>
      <c r="AN115" s="365"/>
      <c r="AO115" s="365"/>
      <c r="AP115" s="365"/>
      <c r="AQ115" s="365"/>
      <c r="AR115" s="365"/>
      <c r="AS115" s="365"/>
      <c r="AT115" s="365"/>
      <c r="AU115" s="365"/>
      <c r="AV115" s="365"/>
      <c r="AW115" s="365"/>
      <c r="AX115" s="365"/>
      <c r="AY115" s="365"/>
      <c r="AZ115" s="365"/>
      <c r="BA115" s="365"/>
      <c r="BB115" s="365"/>
      <c r="BC115" s="365"/>
      <c r="BD115" s="365"/>
      <c r="BE115" s="366"/>
      <c r="BF115" s="151" t="s">
        <v>76</v>
      </c>
      <c r="BG115" s="170" t="s">
        <v>36</v>
      </c>
      <c r="BH115" s="162"/>
      <c r="BI115" s="152"/>
      <c r="BJ115" s="162" t="s">
        <v>36</v>
      </c>
      <c r="BK115" s="236">
        <f>SUM(BK116:BW117)</f>
        <v>5000000</v>
      </c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>
        <v>5000000</v>
      </c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>
        <v>5000000</v>
      </c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7" t="s">
        <v>36</v>
      </c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DI115" s="237"/>
      <c r="DJ115" s="238"/>
    </row>
    <row r="116" spans="1:114" ht="14.25" customHeight="1">
      <c r="A116" s="228" t="s">
        <v>217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30"/>
      <c r="BF116" s="148" t="s">
        <v>218</v>
      </c>
      <c r="BG116" s="168" t="s">
        <v>80</v>
      </c>
      <c r="BH116" s="155"/>
      <c r="BI116" s="149" t="s">
        <v>240</v>
      </c>
      <c r="BJ116" s="155" t="s">
        <v>174</v>
      </c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31" t="s">
        <v>36</v>
      </c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2"/>
    </row>
    <row r="117" spans="1:114" ht="14.25" customHeight="1">
      <c r="A117" s="228" t="s">
        <v>217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30"/>
      <c r="BF117" s="148" t="s">
        <v>219</v>
      </c>
      <c r="BG117" s="168" t="s">
        <v>80</v>
      </c>
      <c r="BH117" s="187" t="s">
        <v>637</v>
      </c>
      <c r="BI117" s="149" t="s">
        <v>638</v>
      </c>
      <c r="BJ117" s="155" t="s">
        <v>190</v>
      </c>
      <c r="BK117" s="221">
        <v>5000000</v>
      </c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>
        <v>5000000</v>
      </c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>
        <v>5000000</v>
      </c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31" t="s">
        <v>36</v>
      </c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2"/>
    </row>
    <row r="118" spans="1:114" ht="14.25" customHeight="1">
      <c r="A118" s="364" t="s">
        <v>220</v>
      </c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5"/>
      <c r="AR118" s="365"/>
      <c r="AS118" s="365"/>
      <c r="AT118" s="365"/>
      <c r="AU118" s="365"/>
      <c r="AV118" s="365"/>
      <c r="AW118" s="365"/>
      <c r="AX118" s="365"/>
      <c r="AY118" s="365"/>
      <c r="AZ118" s="365"/>
      <c r="BA118" s="365"/>
      <c r="BB118" s="365"/>
      <c r="BC118" s="365"/>
      <c r="BD118" s="365"/>
      <c r="BE118" s="366"/>
      <c r="BF118" s="151" t="s">
        <v>77</v>
      </c>
      <c r="BG118" s="170" t="s">
        <v>36</v>
      </c>
      <c r="BH118" s="155"/>
      <c r="BI118" s="149"/>
      <c r="BJ118" s="155"/>
      <c r="BK118" s="236">
        <f>SUM(BK119:BW126)</f>
        <v>489213.02</v>
      </c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>
        <f>SUM(BX119:CJ126)</f>
        <v>450000</v>
      </c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>
        <f>SUM(CK119:CW126)</f>
        <v>450000</v>
      </c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7" t="s">
        <v>36</v>
      </c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8"/>
    </row>
    <row r="119" spans="1:114" ht="14.25" customHeight="1">
      <c r="A119" s="228" t="s">
        <v>220</v>
      </c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30"/>
      <c r="BF119" s="148" t="s">
        <v>78</v>
      </c>
      <c r="BG119" s="168" t="s">
        <v>80</v>
      </c>
      <c r="BH119" s="188" t="s">
        <v>631</v>
      </c>
      <c r="BI119" s="149" t="s">
        <v>240</v>
      </c>
      <c r="BJ119" s="155" t="s">
        <v>178</v>
      </c>
      <c r="BK119" s="221">
        <v>100000</v>
      </c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/>
      <c r="BX119" s="221">
        <v>100000</v>
      </c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/>
      <c r="CK119" s="221">
        <v>100000</v>
      </c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31" t="s">
        <v>36</v>
      </c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2"/>
    </row>
    <row r="120" spans="1:114" ht="14.25" customHeight="1">
      <c r="A120" s="228" t="s">
        <v>220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30"/>
      <c r="BF120" s="148" t="s">
        <v>221</v>
      </c>
      <c r="BG120" s="168" t="s">
        <v>80</v>
      </c>
      <c r="BH120" s="188" t="s">
        <v>631</v>
      </c>
      <c r="BI120" s="149" t="s">
        <v>240</v>
      </c>
      <c r="BJ120" s="155" t="s">
        <v>174</v>
      </c>
      <c r="BK120" s="221">
        <v>20000</v>
      </c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/>
      <c r="BW120" s="221"/>
      <c r="BX120" s="221">
        <v>20000</v>
      </c>
      <c r="BY120" s="221"/>
      <c r="BZ120" s="221"/>
      <c r="CA120" s="221"/>
      <c r="CB120" s="221"/>
      <c r="CC120" s="221"/>
      <c r="CD120" s="221"/>
      <c r="CE120" s="221"/>
      <c r="CF120" s="221"/>
      <c r="CG120" s="221"/>
      <c r="CH120" s="221"/>
      <c r="CI120" s="221"/>
      <c r="CJ120" s="221"/>
      <c r="CK120" s="221">
        <v>20000</v>
      </c>
      <c r="CL120" s="221"/>
      <c r="CM120" s="221"/>
      <c r="CN120" s="221"/>
      <c r="CO120" s="221"/>
      <c r="CP120" s="221"/>
      <c r="CQ120" s="221"/>
      <c r="CR120" s="221"/>
      <c r="CS120" s="221"/>
      <c r="CT120" s="221"/>
      <c r="CU120" s="221"/>
      <c r="CV120" s="221"/>
      <c r="CW120" s="221"/>
      <c r="CX120" s="231" t="s">
        <v>36</v>
      </c>
      <c r="CY120" s="231"/>
      <c r="CZ120" s="231"/>
      <c r="DA120" s="231"/>
      <c r="DB120" s="231"/>
      <c r="DC120" s="231"/>
      <c r="DD120" s="231"/>
      <c r="DE120" s="231"/>
      <c r="DF120" s="231"/>
      <c r="DG120" s="231"/>
      <c r="DH120" s="231"/>
      <c r="DI120" s="231"/>
      <c r="DJ120" s="232"/>
    </row>
    <row r="121" spans="1:114" ht="14.25" customHeight="1">
      <c r="A121" s="228" t="s">
        <v>220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30"/>
      <c r="BF121" s="148" t="s">
        <v>222</v>
      </c>
      <c r="BG121" s="168" t="s">
        <v>80</v>
      </c>
      <c r="BH121" s="188" t="s">
        <v>631</v>
      </c>
      <c r="BI121" s="149" t="s">
        <v>240</v>
      </c>
      <c r="BJ121" s="188" t="s">
        <v>189</v>
      </c>
      <c r="BK121" s="222">
        <v>20000</v>
      </c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4"/>
      <c r="BX121" s="222">
        <v>20000</v>
      </c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4"/>
      <c r="CK121" s="222">
        <v>20000</v>
      </c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4"/>
      <c r="CX121" s="231" t="s">
        <v>36</v>
      </c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2"/>
    </row>
    <row r="122" spans="1:114" ht="14.25" customHeight="1">
      <c r="A122" s="228" t="s">
        <v>220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30"/>
      <c r="BF122" s="148" t="s">
        <v>223</v>
      </c>
      <c r="BG122" s="168" t="s">
        <v>80</v>
      </c>
      <c r="BH122" s="188" t="s">
        <v>631</v>
      </c>
      <c r="BI122" s="149" t="s">
        <v>240</v>
      </c>
      <c r="BJ122" s="155" t="s">
        <v>179</v>
      </c>
      <c r="BK122" s="221">
        <v>140000</v>
      </c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>
        <v>140000</v>
      </c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>
        <v>140000</v>
      </c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31" t="s">
        <v>36</v>
      </c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2"/>
    </row>
    <row r="123" spans="1:114" ht="14.25" customHeight="1">
      <c r="A123" s="228" t="s">
        <v>220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30"/>
      <c r="BF123" s="148" t="s">
        <v>656</v>
      </c>
      <c r="BG123" s="168" t="s">
        <v>80</v>
      </c>
      <c r="BH123" s="188" t="s">
        <v>631</v>
      </c>
      <c r="BI123" s="149" t="s">
        <v>240</v>
      </c>
      <c r="BJ123" s="188" t="s">
        <v>660</v>
      </c>
      <c r="BK123" s="221">
        <v>30000</v>
      </c>
      <c r="BL123" s="221"/>
      <c r="BM123" s="221"/>
      <c r="BN123" s="221"/>
      <c r="BO123" s="221"/>
      <c r="BP123" s="221"/>
      <c r="BQ123" s="221"/>
      <c r="BR123" s="221"/>
      <c r="BS123" s="221"/>
      <c r="BT123" s="221"/>
      <c r="BU123" s="221"/>
      <c r="BV123" s="221"/>
      <c r="BW123" s="221"/>
      <c r="BX123" s="221">
        <v>30000</v>
      </c>
      <c r="BY123" s="221"/>
      <c r="BZ123" s="221"/>
      <c r="CA123" s="221"/>
      <c r="CB123" s="221"/>
      <c r="CC123" s="221"/>
      <c r="CD123" s="221"/>
      <c r="CE123" s="221"/>
      <c r="CF123" s="221"/>
      <c r="CG123" s="221"/>
      <c r="CH123" s="221"/>
      <c r="CI123" s="221"/>
      <c r="CJ123" s="221"/>
      <c r="CK123" s="221">
        <v>30000</v>
      </c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1"/>
      <c r="CV123" s="221"/>
      <c r="CW123" s="221"/>
      <c r="CX123" s="231" t="s">
        <v>36</v>
      </c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2"/>
    </row>
    <row r="124" spans="1:114" ht="14.25" customHeight="1">
      <c r="A124" s="228" t="s">
        <v>220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30"/>
      <c r="BF124" s="148" t="s">
        <v>657</v>
      </c>
      <c r="BG124" s="168" t="s">
        <v>80</v>
      </c>
      <c r="BH124" s="188" t="s">
        <v>631</v>
      </c>
      <c r="BI124" s="149" t="s">
        <v>240</v>
      </c>
      <c r="BJ124" s="188" t="s">
        <v>190</v>
      </c>
      <c r="BK124" s="221">
        <v>60000</v>
      </c>
      <c r="BL124" s="221"/>
      <c r="BM124" s="221"/>
      <c r="BN124" s="221"/>
      <c r="BO124" s="221"/>
      <c r="BP124" s="221"/>
      <c r="BQ124" s="221"/>
      <c r="BR124" s="221"/>
      <c r="BS124" s="221"/>
      <c r="BT124" s="221"/>
      <c r="BU124" s="221"/>
      <c r="BV124" s="221"/>
      <c r="BW124" s="221"/>
      <c r="BX124" s="221">
        <v>60000</v>
      </c>
      <c r="BY124" s="221"/>
      <c r="BZ124" s="221"/>
      <c r="CA124" s="221"/>
      <c r="CB124" s="221"/>
      <c r="CC124" s="221"/>
      <c r="CD124" s="221"/>
      <c r="CE124" s="221"/>
      <c r="CF124" s="221"/>
      <c r="CG124" s="221"/>
      <c r="CH124" s="221"/>
      <c r="CI124" s="221"/>
      <c r="CJ124" s="221"/>
      <c r="CK124" s="221">
        <v>60000</v>
      </c>
      <c r="CL124" s="221"/>
      <c r="CM124" s="221"/>
      <c r="CN124" s="221"/>
      <c r="CO124" s="221"/>
      <c r="CP124" s="221"/>
      <c r="CQ124" s="221"/>
      <c r="CR124" s="221"/>
      <c r="CS124" s="221"/>
      <c r="CT124" s="221"/>
      <c r="CU124" s="221"/>
      <c r="CV124" s="221"/>
      <c r="CW124" s="221"/>
      <c r="CX124" s="231" t="s">
        <v>36</v>
      </c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2"/>
    </row>
    <row r="125" spans="1:114" ht="14.25" customHeight="1">
      <c r="A125" s="228" t="s">
        <v>220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30"/>
      <c r="BF125" s="148" t="s">
        <v>658</v>
      </c>
      <c r="BG125" s="168" t="s">
        <v>80</v>
      </c>
      <c r="BH125" s="188" t="s">
        <v>631</v>
      </c>
      <c r="BI125" s="149" t="s">
        <v>240</v>
      </c>
      <c r="BJ125" s="188" t="s">
        <v>655</v>
      </c>
      <c r="BK125" s="221">
        <v>50000</v>
      </c>
      <c r="BL125" s="221"/>
      <c r="BM125" s="221"/>
      <c r="BN125" s="221"/>
      <c r="BO125" s="221"/>
      <c r="BP125" s="221"/>
      <c r="BQ125" s="221"/>
      <c r="BR125" s="221"/>
      <c r="BS125" s="221"/>
      <c r="BT125" s="221"/>
      <c r="BU125" s="221"/>
      <c r="BV125" s="221"/>
      <c r="BW125" s="221"/>
      <c r="BX125" s="221">
        <v>50000</v>
      </c>
      <c r="BY125" s="221"/>
      <c r="BZ125" s="221"/>
      <c r="CA125" s="221"/>
      <c r="CB125" s="221"/>
      <c r="CC125" s="221"/>
      <c r="CD125" s="221"/>
      <c r="CE125" s="221"/>
      <c r="CF125" s="221"/>
      <c r="CG125" s="221"/>
      <c r="CH125" s="221"/>
      <c r="CI125" s="221"/>
      <c r="CJ125" s="221"/>
      <c r="CK125" s="221">
        <v>50000</v>
      </c>
      <c r="CL125" s="221"/>
      <c r="CM125" s="221"/>
      <c r="CN125" s="221"/>
      <c r="CO125" s="221"/>
      <c r="CP125" s="221"/>
      <c r="CQ125" s="221"/>
      <c r="CR125" s="221"/>
      <c r="CS125" s="221"/>
      <c r="CT125" s="221"/>
      <c r="CU125" s="221"/>
      <c r="CV125" s="221"/>
      <c r="CW125" s="221"/>
      <c r="CX125" s="231" t="s">
        <v>36</v>
      </c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2"/>
    </row>
    <row r="126" spans="1:114" ht="14.25" customHeight="1">
      <c r="A126" s="228" t="s">
        <v>220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30"/>
      <c r="BF126" s="148" t="s">
        <v>659</v>
      </c>
      <c r="BG126" s="168" t="s">
        <v>80</v>
      </c>
      <c r="BH126" s="188" t="s">
        <v>631</v>
      </c>
      <c r="BI126" s="149" t="s">
        <v>240</v>
      </c>
      <c r="BJ126" s="155" t="s">
        <v>180</v>
      </c>
      <c r="BK126" s="221">
        <v>69213.02</v>
      </c>
      <c r="BL126" s="221"/>
      <c r="BM126" s="221"/>
      <c r="BN126" s="221"/>
      <c r="BO126" s="221"/>
      <c r="BP126" s="221"/>
      <c r="BQ126" s="221"/>
      <c r="BR126" s="221"/>
      <c r="BS126" s="221"/>
      <c r="BT126" s="221"/>
      <c r="BU126" s="221"/>
      <c r="BV126" s="221"/>
      <c r="BW126" s="221"/>
      <c r="BX126" s="221">
        <v>30000</v>
      </c>
      <c r="BY126" s="221"/>
      <c r="BZ126" s="221"/>
      <c r="CA126" s="221"/>
      <c r="CB126" s="221"/>
      <c r="CC126" s="221"/>
      <c r="CD126" s="221"/>
      <c r="CE126" s="221"/>
      <c r="CF126" s="221"/>
      <c r="CG126" s="221"/>
      <c r="CH126" s="221"/>
      <c r="CI126" s="221"/>
      <c r="CJ126" s="221"/>
      <c r="CK126" s="221">
        <v>30000</v>
      </c>
      <c r="CL126" s="221"/>
      <c r="CM126" s="221"/>
      <c r="CN126" s="221"/>
      <c r="CO126" s="221"/>
      <c r="CP126" s="221"/>
      <c r="CQ126" s="221"/>
      <c r="CR126" s="221"/>
      <c r="CS126" s="221"/>
      <c r="CT126" s="221"/>
      <c r="CU126" s="221"/>
      <c r="CV126" s="221"/>
      <c r="CW126" s="221"/>
      <c r="CX126" s="231" t="s">
        <v>36</v>
      </c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2"/>
    </row>
    <row r="127" spans="1:114" ht="14.25" customHeight="1">
      <c r="A127" s="364" t="s">
        <v>224</v>
      </c>
      <c r="B127" s="365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/>
      <c r="AG127" s="365"/>
      <c r="AH127" s="365"/>
      <c r="AI127" s="365"/>
      <c r="AJ127" s="365"/>
      <c r="AK127" s="365"/>
      <c r="AL127" s="365"/>
      <c r="AM127" s="365"/>
      <c r="AN127" s="365"/>
      <c r="AO127" s="365"/>
      <c r="AP127" s="365"/>
      <c r="AQ127" s="365"/>
      <c r="AR127" s="365"/>
      <c r="AS127" s="365"/>
      <c r="AT127" s="365"/>
      <c r="AU127" s="365"/>
      <c r="AV127" s="365"/>
      <c r="AW127" s="365"/>
      <c r="AX127" s="365"/>
      <c r="AY127" s="365"/>
      <c r="AZ127" s="365"/>
      <c r="BA127" s="365"/>
      <c r="BB127" s="365"/>
      <c r="BC127" s="365"/>
      <c r="BD127" s="365"/>
      <c r="BE127" s="366"/>
      <c r="BF127" s="151" t="s">
        <v>225</v>
      </c>
      <c r="BG127" s="170" t="s">
        <v>36</v>
      </c>
      <c r="BH127" s="162"/>
      <c r="BI127" s="149"/>
      <c r="BJ127" s="162" t="s">
        <v>36</v>
      </c>
      <c r="BK127" s="236">
        <f>SUM(BK128:BW131)</f>
        <v>0</v>
      </c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>
        <f>SUM(BX128:CJ131)</f>
        <v>0</v>
      </c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>
        <f>SUM(CK128:CW131)</f>
        <v>0</v>
      </c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7" t="s">
        <v>36</v>
      </c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DI127" s="237"/>
      <c r="DJ127" s="238"/>
    </row>
    <row r="128" spans="1:114" ht="14.25" customHeight="1">
      <c r="A128" s="228" t="s">
        <v>224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30"/>
      <c r="BF128" s="148" t="s">
        <v>226</v>
      </c>
      <c r="BG128" s="168" t="s">
        <v>80</v>
      </c>
      <c r="BH128" s="155"/>
      <c r="BI128" s="149" t="s">
        <v>240</v>
      </c>
      <c r="BJ128" s="155" t="s">
        <v>178</v>
      </c>
      <c r="BK128" s="221"/>
      <c r="BL128" s="221"/>
      <c r="BM128" s="221"/>
      <c r="BN128" s="221"/>
      <c r="BO128" s="221"/>
      <c r="BP128" s="221"/>
      <c r="BQ128" s="221"/>
      <c r="BR128" s="221"/>
      <c r="BS128" s="221"/>
      <c r="BT128" s="221"/>
      <c r="BU128" s="221"/>
      <c r="BV128" s="221"/>
      <c r="BW128" s="221"/>
      <c r="BX128" s="221"/>
      <c r="BY128" s="221"/>
      <c r="BZ128" s="221"/>
      <c r="CA128" s="221"/>
      <c r="CB128" s="221"/>
      <c r="CC128" s="221"/>
      <c r="CD128" s="221"/>
      <c r="CE128" s="221"/>
      <c r="CF128" s="221"/>
      <c r="CG128" s="221"/>
      <c r="CH128" s="221"/>
      <c r="CI128" s="221"/>
      <c r="CJ128" s="221"/>
      <c r="CK128" s="221"/>
      <c r="CL128" s="221"/>
      <c r="CM128" s="221"/>
      <c r="CN128" s="221"/>
      <c r="CO128" s="221"/>
      <c r="CP128" s="221"/>
      <c r="CQ128" s="221"/>
      <c r="CR128" s="221"/>
      <c r="CS128" s="221"/>
      <c r="CT128" s="221"/>
      <c r="CU128" s="221"/>
      <c r="CV128" s="221"/>
      <c r="CW128" s="221"/>
      <c r="CX128" s="231" t="s">
        <v>36</v>
      </c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2"/>
    </row>
    <row r="129" spans="1:114" ht="14.25" customHeight="1">
      <c r="A129" s="228" t="s">
        <v>224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30"/>
      <c r="BF129" s="148" t="s">
        <v>227</v>
      </c>
      <c r="BG129" s="168" t="s">
        <v>80</v>
      </c>
      <c r="BH129" s="155"/>
      <c r="BI129" s="149" t="s">
        <v>240</v>
      </c>
      <c r="BJ129" s="155" t="s">
        <v>174</v>
      </c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221"/>
      <c r="CX129" s="231" t="s">
        <v>36</v>
      </c>
      <c r="CY129" s="231"/>
      <c r="CZ129" s="231"/>
      <c r="DA129" s="231"/>
      <c r="DB129" s="231"/>
      <c r="DC129" s="231"/>
      <c r="DD129" s="231"/>
      <c r="DE129" s="231"/>
      <c r="DF129" s="231"/>
      <c r="DG129" s="231"/>
      <c r="DH129" s="231"/>
      <c r="DI129" s="231"/>
      <c r="DJ129" s="232"/>
    </row>
    <row r="130" spans="1:114" ht="14.25" customHeight="1">
      <c r="A130" s="228" t="s">
        <v>224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30"/>
      <c r="BF130" s="148" t="s">
        <v>228</v>
      </c>
      <c r="BG130" s="168" t="s">
        <v>80</v>
      </c>
      <c r="BH130" s="155"/>
      <c r="BI130" s="149" t="s">
        <v>240</v>
      </c>
      <c r="BJ130" s="155" t="s">
        <v>179</v>
      </c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1"/>
      <c r="BU130" s="221"/>
      <c r="BV130" s="221"/>
      <c r="BW130" s="221"/>
      <c r="BX130" s="221"/>
      <c r="BY130" s="221"/>
      <c r="BZ130" s="221"/>
      <c r="CA130" s="221"/>
      <c r="CB130" s="221"/>
      <c r="CC130" s="221"/>
      <c r="CD130" s="221"/>
      <c r="CE130" s="221"/>
      <c r="CF130" s="221"/>
      <c r="CG130" s="221"/>
      <c r="CH130" s="221"/>
      <c r="CI130" s="221"/>
      <c r="CJ130" s="221"/>
      <c r="CK130" s="221"/>
      <c r="CL130" s="221"/>
      <c r="CM130" s="221"/>
      <c r="CN130" s="221"/>
      <c r="CO130" s="221"/>
      <c r="CP130" s="221"/>
      <c r="CQ130" s="221"/>
      <c r="CR130" s="221"/>
      <c r="CS130" s="221"/>
      <c r="CT130" s="221"/>
      <c r="CU130" s="221"/>
      <c r="CV130" s="221"/>
      <c r="CW130" s="221"/>
      <c r="CX130" s="231" t="s">
        <v>36</v>
      </c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2"/>
    </row>
    <row r="131" spans="1:114" ht="14.25" customHeight="1">
      <c r="A131" s="228" t="s">
        <v>224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30"/>
      <c r="BF131" s="148" t="s">
        <v>229</v>
      </c>
      <c r="BG131" s="168" t="s">
        <v>80</v>
      </c>
      <c r="BH131" s="155"/>
      <c r="BI131" s="149" t="s">
        <v>240</v>
      </c>
      <c r="BJ131" s="155" t="s">
        <v>180</v>
      </c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21"/>
      <c r="BW131" s="221"/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221"/>
      <c r="CI131" s="221"/>
      <c r="CJ131" s="221"/>
      <c r="CK131" s="221"/>
      <c r="CL131" s="221"/>
      <c r="CM131" s="221"/>
      <c r="CN131" s="221"/>
      <c r="CO131" s="221"/>
      <c r="CP131" s="221"/>
      <c r="CQ131" s="221"/>
      <c r="CR131" s="221"/>
      <c r="CS131" s="221"/>
      <c r="CT131" s="221"/>
      <c r="CU131" s="221"/>
      <c r="CV131" s="221"/>
      <c r="CW131" s="221"/>
      <c r="CX131" s="231" t="s">
        <v>36</v>
      </c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2"/>
    </row>
    <row r="132" spans="1:114" ht="14.25" customHeight="1">
      <c r="A132" s="233" t="s">
        <v>661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5"/>
      <c r="BF132" s="151" t="s">
        <v>225</v>
      </c>
      <c r="BG132" s="170" t="s">
        <v>36</v>
      </c>
      <c r="BH132" s="162"/>
      <c r="BI132" s="149"/>
      <c r="BJ132" s="162" t="s">
        <v>36</v>
      </c>
      <c r="BK132" s="236">
        <f>SUM(BK133:BW136)</f>
        <v>250000</v>
      </c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>
        <f>SUM(BX133:CJ136)</f>
        <v>250000</v>
      </c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>
        <f>SUM(CK133:CW136)</f>
        <v>250000</v>
      </c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7" t="s">
        <v>36</v>
      </c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DI132" s="237"/>
      <c r="DJ132" s="238"/>
    </row>
    <row r="133" spans="1:114" ht="14.25" customHeight="1">
      <c r="A133" s="239" t="s">
        <v>661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1"/>
      <c r="BF133" s="148" t="s">
        <v>226</v>
      </c>
      <c r="BG133" s="168" t="s">
        <v>80</v>
      </c>
      <c r="BH133" s="188" t="s">
        <v>639</v>
      </c>
      <c r="BI133" s="149" t="s">
        <v>240</v>
      </c>
      <c r="BJ133" s="188" t="s">
        <v>190</v>
      </c>
      <c r="BK133" s="221">
        <v>250000</v>
      </c>
      <c r="BL133" s="221"/>
      <c r="BM133" s="221"/>
      <c r="BN133" s="221"/>
      <c r="BO133" s="221"/>
      <c r="BP133" s="221"/>
      <c r="BQ133" s="221"/>
      <c r="BR133" s="221"/>
      <c r="BS133" s="221"/>
      <c r="BT133" s="221"/>
      <c r="BU133" s="221"/>
      <c r="BV133" s="221"/>
      <c r="BW133" s="221"/>
      <c r="BX133" s="221">
        <v>250000</v>
      </c>
      <c r="BY133" s="221"/>
      <c r="BZ133" s="221"/>
      <c r="CA133" s="221"/>
      <c r="CB133" s="221"/>
      <c r="CC133" s="221"/>
      <c r="CD133" s="221"/>
      <c r="CE133" s="221"/>
      <c r="CF133" s="221"/>
      <c r="CG133" s="221"/>
      <c r="CH133" s="221"/>
      <c r="CI133" s="221"/>
      <c r="CJ133" s="221"/>
      <c r="CK133" s="221">
        <v>250000</v>
      </c>
      <c r="CL133" s="221"/>
      <c r="CM133" s="221"/>
      <c r="CN133" s="221"/>
      <c r="CO133" s="221"/>
      <c r="CP133" s="221"/>
      <c r="CQ133" s="221"/>
      <c r="CR133" s="221"/>
      <c r="CS133" s="221"/>
      <c r="CT133" s="221"/>
      <c r="CU133" s="221"/>
      <c r="CV133" s="221"/>
      <c r="CW133" s="221"/>
      <c r="CX133" s="231" t="s">
        <v>36</v>
      </c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2"/>
    </row>
    <row r="134" spans="1:114" ht="22.5" customHeight="1">
      <c r="A134" s="364" t="s">
        <v>230</v>
      </c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5"/>
      <c r="AI134" s="365"/>
      <c r="AJ134" s="365"/>
      <c r="AK134" s="365"/>
      <c r="AL134" s="365"/>
      <c r="AM134" s="365"/>
      <c r="AN134" s="365"/>
      <c r="AO134" s="365"/>
      <c r="AP134" s="365"/>
      <c r="AQ134" s="365"/>
      <c r="AR134" s="365"/>
      <c r="AS134" s="365"/>
      <c r="AT134" s="365"/>
      <c r="AU134" s="365"/>
      <c r="AV134" s="365"/>
      <c r="AW134" s="365"/>
      <c r="AX134" s="365"/>
      <c r="AY134" s="365"/>
      <c r="AZ134" s="365"/>
      <c r="BA134" s="365"/>
      <c r="BB134" s="365"/>
      <c r="BC134" s="365"/>
      <c r="BD134" s="365"/>
      <c r="BE134" s="366"/>
      <c r="BF134" s="151" t="s">
        <v>231</v>
      </c>
      <c r="BG134" s="170" t="s">
        <v>36</v>
      </c>
      <c r="BH134" s="162"/>
      <c r="BI134" s="149"/>
      <c r="BJ134" s="162" t="s">
        <v>36</v>
      </c>
      <c r="BK134" s="236">
        <f>SUM(BK135:BW137)</f>
        <v>0</v>
      </c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>
        <f>SUM(BX135:CJ137)</f>
        <v>0</v>
      </c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>
        <f>SUM(CK135:CW137)</f>
        <v>0</v>
      </c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7" t="s">
        <v>36</v>
      </c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DI134" s="237"/>
      <c r="DJ134" s="238"/>
    </row>
    <row r="135" spans="1:114" ht="22.5" customHeight="1">
      <c r="A135" s="228" t="s">
        <v>230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30"/>
      <c r="BF135" s="148" t="s">
        <v>232</v>
      </c>
      <c r="BG135" s="168" t="s">
        <v>80</v>
      </c>
      <c r="BH135" s="155"/>
      <c r="BI135" s="149" t="s">
        <v>240</v>
      </c>
      <c r="BJ135" s="155" t="s">
        <v>176</v>
      </c>
      <c r="BK135" s="221"/>
      <c r="BL135" s="221"/>
      <c r="BM135" s="221"/>
      <c r="BN135" s="221"/>
      <c r="BO135" s="221"/>
      <c r="BP135" s="221"/>
      <c r="BQ135" s="221"/>
      <c r="BR135" s="221"/>
      <c r="BS135" s="221"/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1"/>
      <c r="CI135" s="221"/>
      <c r="CJ135" s="221"/>
      <c r="CK135" s="221"/>
      <c r="CL135" s="221"/>
      <c r="CM135" s="221"/>
      <c r="CN135" s="221"/>
      <c r="CO135" s="221"/>
      <c r="CP135" s="221"/>
      <c r="CQ135" s="221"/>
      <c r="CR135" s="221"/>
      <c r="CS135" s="221"/>
      <c r="CT135" s="221"/>
      <c r="CU135" s="221"/>
      <c r="CV135" s="221"/>
      <c r="CW135" s="22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2"/>
    </row>
    <row r="136" spans="1:114" ht="22.5" customHeight="1">
      <c r="A136" s="228" t="s">
        <v>230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30"/>
      <c r="BF136" s="148" t="s">
        <v>233</v>
      </c>
      <c r="BG136" s="168" t="s">
        <v>80</v>
      </c>
      <c r="BH136" s="155"/>
      <c r="BI136" s="149" t="s">
        <v>240</v>
      </c>
      <c r="BJ136" s="155" t="s">
        <v>187</v>
      </c>
      <c r="BK136" s="221"/>
      <c r="BL136" s="221"/>
      <c r="BM136" s="221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1"/>
      <c r="BZ136" s="221"/>
      <c r="CA136" s="221"/>
      <c r="CB136" s="221"/>
      <c r="CC136" s="221"/>
      <c r="CD136" s="221"/>
      <c r="CE136" s="221"/>
      <c r="CF136" s="221"/>
      <c r="CG136" s="221"/>
      <c r="CH136" s="221"/>
      <c r="CI136" s="221"/>
      <c r="CJ136" s="221"/>
      <c r="CK136" s="221"/>
      <c r="CL136" s="221"/>
      <c r="CM136" s="221"/>
      <c r="CN136" s="221"/>
      <c r="CO136" s="221"/>
      <c r="CP136" s="221"/>
      <c r="CQ136" s="221"/>
      <c r="CR136" s="221"/>
      <c r="CS136" s="221"/>
      <c r="CT136" s="221"/>
      <c r="CU136" s="221"/>
      <c r="CV136" s="221"/>
      <c r="CW136" s="221"/>
      <c r="CX136" s="231"/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2"/>
    </row>
    <row r="137" spans="1:114" ht="22.5" customHeight="1">
      <c r="A137" s="228" t="s">
        <v>230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30"/>
      <c r="BF137" s="148" t="s">
        <v>234</v>
      </c>
      <c r="BG137" s="168" t="s">
        <v>80</v>
      </c>
      <c r="BH137" s="155"/>
      <c r="BI137" s="149" t="s">
        <v>240</v>
      </c>
      <c r="BJ137" s="155" t="s">
        <v>174</v>
      </c>
      <c r="BK137" s="221"/>
      <c r="BL137" s="221"/>
      <c r="BM137" s="221"/>
      <c r="BN137" s="221"/>
      <c r="BO137" s="221"/>
      <c r="BP137" s="221"/>
      <c r="BQ137" s="221"/>
      <c r="BR137" s="221"/>
      <c r="BS137" s="221"/>
      <c r="BT137" s="221"/>
      <c r="BU137" s="221"/>
      <c r="BV137" s="221"/>
      <c r="BW137" s="221"/>
      <c r="BX137" s="221"/>
      <c r="BY137" s="221"/>
      <c r="BZ137" s="221"/>
      <c r="CA137" s="221"/>
      <c r="CB137" s="221"/>
      <c r="CC137" s="221"/>
      <c r="CD137" s="221"/>
      <c r="CE137" s="221"/>
      <c r="CF137" s="221"/>
      <c r="CG137" s="221"/>
      <c r="CH137" s="221"/>
      <c r="CI137" s="221"/>
      <c r="CJ137" s="221"/>
      <c r="CK137" s="221"/>
      <c r="CL137" s="221"/>
      <c r="CM137" s="221"/>
      <c r="CN137" s="221"/>
      <c r="CO137" s="221"/>
      <c r="CP137" s="221"/>
      <c r="CQ137" s="221"/>
      <c r="CR137" s="221"/>
      <c r="CS137" s="221"/>
      <c r="CT137" s="221"/>
      <c r="CU137" s="221"/>
      <c r="CV137" s="221"/>
      <c r="CW137" s="22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2"/>
    </row>
    <row r="138" spans="1:114" ht="22.5" customHeight="1">
      <c r="A138" s="364" t="s">
        <v>155</v>
      </c>
      <c r="B138" s="365"/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365"/>
      <c r="AI138" s="365"/>
      <c r="AJ138" s="365"/>
      <c r="AK138" s="365"/>
      <c r="AL138" s="365"/>
      <c r="AM138" s="365"/>
      <c r="AN138" s="365"/>
      <c r="AO138" s="365"/>
      <c r="AP138" s="365"/>
      <c r="AQ138" s="365"/>
      <c r="AR138" s="365"/>
      <c r="AS138" s="365"/>
      <c r="AT138" s="365"/>
      <c r="AU138" s="365"/>
      <c r="AV138" s="365"/>
      <c r="AW138" s="365"/>
      <c r="AX138" s="365"/>
      <c r="AY138" s="365"/>
      <c r="AZ138" s="365"/>
      <c r="BA138" s="365"/>
      <c r="BB138" s="365"/>
      <c r="BC138" s="365"/>
      <c r="BD138" s="365"/>
      <c r="BE138" s="366"/>
      <c r="BF138" s="151" t="s">
        <v>235</v>
      </c>
      <c r="BG138" s="170" t="s">
        <v>36</v>
      </c>
      <c r="BH138" s="162"/>
      <c r="BI138" s="149"/>
      <c r="BJ138" s="162" t="s">
        <v>36</v>
      </c>
      <c r="BK138" s="236">
        <f>SUM(BK139:BW142)</f>
        <v>0</v>
      </c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>
        <f>SUM(BX139:CJ142)</f>
        <v>0</v>
      </c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>
        <f>SUM(CK139:CW142)</f>
        <v>0</v>
      </c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7" t="s">
        <v>36</v>
      </c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DI138" s="237"/>
      <c r="DJ138" s="238"/>
    </row>
    <row r="139" spans="1:114" ht="22.5" customHeight="1">
      <c r="A139" s="228" t="s">
        <v>155</v>
      </c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30"/>
      <c r="BF139" s="148" t="s">
        <v>236</v>
      </c>
      <c r="BG139" s="167" t="s">
        <v>80</v>
      </c>
      <c r="BH139" s="149"/>
      <c r="BI139" s="149" t="s">
        <v>240</v>
      </c>
      <c r="BJ139" s="149" t="s">
        <v>178</v>
      </c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31" t="s">
        <v>36</v>
      </c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2"/>
    </row>
    <row r="140" spans="1:114" ht="22.5" customHeight="1">
      <c r="A140" s="228" t="s">
        <v>155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30"/>
      <c r="BF140" s="148" t="s">
        <v>237</v>
      </c>
      <c r="BG140" s="167" t="s">
        <v>80</v>
      </c>
      <c r="BH140" s="149"/>
      <c r="BI140" s="149" t="s">
        <v>240</v>
      </c>
      <c r="BJ140" s="149" t="s">
        <v>174</v>
      </c>
      <c r="BK140" s="221"/>
      <c r="BL140" s="221"/>
      <c r="BM140" s="221"/>
      <c r="BN140" s="221"/>
      <c r="BO140" s="221"/>
      <c r="BP140" s="221"/>
      <c r="BQ140" s="221"/>
      <c r="BR140" s="221"/>
      <c r="BS140" s="221"/>
      <c r="BT140" s="221"/>
      <c r="BU140" s="221"/>
      <c r="BV140" s="221"/>
      <c r="BW140" s="221"/>
      <c r="BX140" s="221"/>
      <c r="BY140" s="221"/>
      <c r="BZ140" s="221"/>
      <c r="CA140" s="221"/>
      <c r="CB140" s="221"/>
      <c r="CC140" s="221"/>
      <c r="CD140" s="221"/>
      <c r="CE140" s="221"/>
      <c r="CF140" s="221"/>
      <c r="CG140" s="221"/>
      <c r="CH140" s="221"/>
      <c r="CI140" s="221"/>
      <c r="CJ140" s="221"/>
      <c r="CK140" s="221"/>
      <c r="CL140" s="221"/>
      <c r="CM140" s="221"/>
      <c r="CN140" s="221"/>
      <c r="CO140" s="221"/>
      <c r="CP140" s="221"/>
      <c r="CQ140" s="221"/>
      <c r="CR140" s="221"/>
      <c r="CS140" s="221"/>
      <c r="CT140" s="221"/>
      <c r="CU140" s="221"/>
      <c r="CV140" s="221"/>
      <c r="CW140" s="221"/>
      <c r="CX140" s="231" t="s">
        <v>36</v>
      </c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2"/>
    </row>
    <row r="141" spans="1:114" ht="22.5" customHeight="1">
      <c r="A141" s="228" t="s">
        <v>155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30"/>
      <c r="BF141" s="148" t="s">
        <v>238</v>
      </c>
      <c r="BG141" s="167" t="s">
        <v>80</v>
      </c>
      <c r="BH141" s="149"/>
      <c r="BI141" s="149" t="s">
        <v>240</v>
      </c>
      <c r="BJ141" s="149" t="s">
        <v>179</v>
      </c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1"/>
      <c r="CL141" s="221"/>
      <c r="CM141" s="221"/>
      <c r="CN141" s="221"/>
      <c r="CO141" s="221"/>
      <c r="CP141" s="221"/>
      <c r="CQ141" s="221"/>
      <c r="CR141" s="221"/>
      <c r="CS141" s="221"/>
      <c r="CT141" s="221"/>
      <c r="CU141" s="221"/>
      <c r="CV141" s="221"/>
      <c r="CW141" s="221"/>
      <c r="CX141" s="231" t="s">
        <v>36</v>
      </c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2"/>
    </row>
    <row r="142" spans="1:114" ht="22.5" customHeight="1">
      <c r="A142" s="228" t="s">
        <v>155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30"/>
      <c r="BF142" s="148" t="s">
        <v>239</v>
      </c>
      <c r="BG142" s="167" t="s">
        <v>80</v>
      </c>
      <c r="BH142" s="149"/>
      <c r="BI142" s="149" t="s">
        <v>240</v>
      </c>
      <c r="BJ142" s="149" t="s">
        <v>180</v>
      </c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221"/>
      <c r="CO142" s="221"/>
      <c r="CP142" s="221"/>
      <c r="CQ142" s="221"/>
      <c r="CR142" s="221"/>
      <c r="CS142" s="221"/>
      <c r="CT142" s="221"/>
      <c r="CU142" s="221"/>
      <c r="CV142" s="221"/>
      <c r="CW142" s="221"/>
      <c r="CX142" s="231" t="s">
        <v>36</v>
      </c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2"/>
    </row>
    <row r="143" spans="1:114" ht="11.25">
      <c r="A143" s="367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  <c r="AW143" s="368"/>
      <c r="AX143" s="368"/>
      <c r="AY143" s="368"/>
      <c r="AZ143" s="368"/>
      <c r="BA143" s="368"/>
      <c r="BB143" s="368"/>
      <c r="BC143" s="368"/>
      <c r="BD143" s="368"/>
      <c r="BE143" s="369"/>
      <c r="BF143" s="148"/>
      <c r="BG143" s="149"/>
      <c r="BH143" s="143"/>
      <c r="BI143" s="149"/>
      <c r="BJ143" s="160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21"/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2"/>
    </row>
    <row r="144" spans="1:114" ht="11.25">
      <c r="A144" s="321" t="s">
        <v>497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2"/>
      <c r="BF144" s="151" t="s">
        <v>82</v>
      </c>
      <c r="BG144" s="152" t="s">
        <v>83</v>
      </c>
      <c r="BH144" s="143"/>
      <c r="BI144" s="152"/>
      <c r="BJ144" s="160"/>
      <c r="BK144" s="221"/>
      <c r="BL144" s="221"/>
      <c r="BM144" s="221"/>
      <c r="BN144" s="221"/>
      <c r="BO144" s="221"/>
      <c r="BP144" s="221"/>
      <c r="BQ144" s="221"/>
      <c r="BR144" s="221"/>
      <c r="BS144" s="221"/>
      <c r="BT144" s="221"/>
      <c r="BU144" s="221"/>
      <c r="BV144" s="221"/>
      <c r="BW144" s="221"/>
      <c r="BX144" s="221"/>
      <c r="BY144" s="221"/>
      <c r="BZ144" s="221"/>
      <c r="CA144" s="221"/>
      <c r="CB144" s="221"/>
      <c r="CC144" s="221"/>
      <c r="CD144" s="221"/>
      <c r="CE144" s="221"/>
      <c r="CF144" s="221"/>
      <c r="CG144" s="221"/>
      <c r="CH144" s="221"/>
      <c r="CI144" s="221"/>
      <c r="CJ144" s="221"/>
      <c r="CK144" s="221"/>
      <c r="CL144" s="221"/>
      <c r="CM144" s="221"/>
      <c r="CN144" s="221"/>
      <c r="CO144" s="221"/>
      <c r="CP144" s="221"/>
      <c r="CQ144" s="221"/>
      <c r="CR144" s="221"/>
      <c r="CS144" s="221"/>
      <c r="CT144" s="221"/>
      <c r="CU144" s="221"/>
      <c r="CV144" s="221"/>
      <c r="CW144" s="221"/>
      <c r="CX144" s="231" t="s">
        <v>36</v>
      </c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2"/>
    </row>
    <row r="145" spans="1:114" ht="11.25">
      <c r="A145" s="218" t="s">
        <v>498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20"/>
      <c r="BF145" s="148" t="s">
        <v>84</v>
      </c>
      <c r="BG145" s="149"/>
      <c r="BH145" s="143"/>
      <c r="BI145" s="149"/>
      <c r="BJ145" s="160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/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221"/>
      <c r="CJ145" s="221"/>
      <c r="CK145" s="221"/>
      <c r="CL145" s="221"/>
      <c r="CM145" s="221"/>
      <c r="CN145" s="221"/>
      <c r="CO145" s="221"/>
      <c r="CP145" s="221"/>
      <c r="CQ145" s="221"/>
      <c r="CR145" s="221"/>
      <c r="CS145" s="221"/>
      <c r="CT145" s="221"/>
      <c r="CU145" s="221"/>
      <c r="CV145" s="221"/>
      <c r="CW145" s="221"/>
      <c r="CX145" s="231" t="s">
        <v>36</v>
      </c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2"/>
    </row>
    <row r="146" spans="1:114" ht="11.25">
      <c r="A146" s="218" t="s">
        <v>499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20"/>
      <c r="BF146" s="148" t="s">
        <v>85</v>
      </c>
      <c r="BG146" s="149"/>
      <c r="BH146" s="143"/>
      <c r="BI146" s="149"/>
      <c r="BJ146" s="160"/>
      <c r="BK146" s="221"/>
      <c r="BL146" s="221"/>
      <c r="BM146" s="221"/>
      <c r="BN146" s="221"/>
      <c r="BO146" s="221"/>
      <c r="BP146" s="221"/>
      <c r="BQ146" s="221"/>
      <c r="BR146" s="221"/>
      <c r="BS146" s="221"/>
      <c r="BT146" s="221"/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1"/>
      <c r="CK146" s="221"/>
      <c r="CL146" s="221"/>
      <c r="CM146" s="221"/>
      <c r="CN146" s="221"/>
      <c r="CO146" s="221"/>
      <c r="CP146" s="221"/>
      <c r="CQ146" s="221"/>
      <c r="CR146" s="221"/>
      <c r="CS146" s="221"/>
      <c r="CT146" s="221"/>
      <c r="CU146" s="221"/>
      <c r="CV146" s="221"/>
      <c r="CW146" s="221"/>
      <c r="CX146" s="231" t="s">
        <v>36</v>
      </c>
      <c r="CY146" s="231"/>
      <c r="CZ146" s="231"/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2"/>
    </row>
    <row r="147" spans="1:114" ht="11.25">
      <c r="A147" s="218" t="s">
        <v>500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20"/>
      <c r="BF147" s="148" t="s">
        <v>86</v>
      </c>
      <c r="BG147" s="149"/>
      <c r="BH147" s="143"/>
      <c r="BI147" s="149"/>
      <c r="BJ147" s="160"/>
      <c r="BK147" s="221"/>
      <c r="BL147" s="221"/>
      <c r="BM147" s="221"/>
      <c r="BN147" s="221"/>
      <c r="BO147" s="221"/>
      <c r="BP147" s="221"/>
      <c r="BQ147" s="221"/>
      <c r="BR147" s="221"/>
      <c r="BS147" s="221"/>
      <c r="BT147" s="221"/>
      <c r="BU147" s="221"/>
      <c r="BV147" s="221"/>
      <c r="BW147" s="221"/>
      <c r="BX147" s="221"/>
      <c r="BY147" s="221"/>
      <c r="BZ147" s="221"/>
      <c r="CA147" s="221"/>
      <c r="CB147" s="221"/>
      <c r="CC147" s="221"/>
      <c r="CD147" s="221"/>
      <c r="CE147" s="221"/>
      <c r="CF147" s="221"/>
      <c r="CG147" s="221"/>
      <c r="CH147" s="221"/>
      <c r="CI147" s="221"/>
      <c r="CJ147" s="221"/>
      <c r="CK147" s="221"/>
      <c r="CL147" s="221"/>
      <c r="CM147" s="221"/>
      <c r="CN147" s="221"/>
      <c r="CO147" s="221"/>
      <c r="CP147" s="221"/>
      <c r="CQ147" s="221"/>
      <c r="CR147" s="221"/>
      <c r="CS147" s="221"/>
      <c r="CT147" s="221"/>
      <c r="CU147" s="221"/>
      <c r="CV147" s="221"/>
      <c r="CW147" s="221"/>
      <c r="CX147" s="231" t="s">
        <v>36</v>
      </c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2"/>
    </row>
    <row r="148" spans="1:114" ht="11.25">
      <c r="A148" s="321" t="s">
        <v>501</v>
      </c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2"/>
      <c r="BF148" s="151" t="s">
        <v>87</v>
      </c>
      <c r="BG148" s="152" t="s">
        <v>36</v>
      </c>
      <c r="BH148" s="143"/>
      <c r="BI148" s="152"/>
      <c r="BJ148" s="160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21"/>
      <c r="CK148" s="221"/>
      <c r="CL148" s="221"/>
      <c r="CM148" s="221"/>
      <c r="CN148" s="221"/>
      <c r="CO148" s="221"/>
      <c r="CP148" s="221"/>
      <c r="CQ148" s="221"/>
      <c r="CR148" s="221"/>
      <c r="CS148" s="221"/>
      <c r="CT148" s="221"/>
      <c r="CU148" s="221"/>
      <c r="CV148" s="221"/>
      <c r="CW148" s="221"/>
      <c r="CX148" s="231" t="s">
        <v>36</v>
      </c>
      <c r="CY148" s="231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2"/>
    </row>
    <row r="149" spans="1:114" ht="30" customHeight="1">
      <c r="A149" s="370" t="s">
        <v>88</v>
      </c>
      <c r="B149" s="371"/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71"/>
      <c r="AG149" s="371"/>
      <c r="AH149" s="371"/>
      <c r="AI149" s="371"/>
      <c r="AJ149" s="371"/>
      <c r="AK149" s="371"/>
      <c r="AL149" s="371"/>
      <c r="AM149" s="371"/>
      <c r="AN149" s="371"/>
      <c r="AO149" s="371"/>
      <c r="AP149" s="371"/>
      <c r="AQ149" s="371"/>
      <c r="AR149" s="371"/>
      <c r="AS149" s="371"/>
      <c r="AT149" s="371"/>
      <c r="AU149" s="371"/>
      <c r="AV149" s="371"/>
      <c r="AW149" s="371"/>
      <c r="AX149" s="371"/>
      <c r="AY149" s="371"/>
      <c r="AZ149" s="371"/>
      <c r="BA149" s="371"/>
      <c r="BB149" s="371"/>
      <c r="BC149" s="371"/>
      <c r="BD149" s="371"/>
      <c r="BE149" s="371"/>
      <c r="BF149" s="148" t="s">
        <v>89</v>
      </c>
      <c r="BG149" s="20" t="s">
        <v>90</v>
      </c>
      <c r="BH149" s="143"/>
      <c r="BI149" s="149"/>
      <c r="BJ149" s="160"/>
      <c r="BK149" s="313"/>
      <c r="BL149" s="314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372"/>
      <c r="BX149" s="313"/>
      <c r="BY149" s="314"/>
      <c r="BZ149" s="314"/>
      <c r="CA149" s="314"/>
      <c r="CB149" s="314"/>
      <c r="CC149" s="314"/>
      <c r="CD149" s="314"/>
      <c r="CE149" s="314"/>
      <c r="CF149" s="314"/>
      <c r="CG149" s="314"/>
      <c r="CH149" s="314"/>
      <c r="CI149" s="314"/>
      <c r="CJ149" s="372"/>
      <c r="CK149" s="313"/>
      <c r="CL149" s="314"/>
      <c r="CM149" s="314"/>
      <c r="CN149" s="314"/>
      <c r="CO149" s="314"/>
      <c r="CP149" s="314"/>
      <c r="CQ149" s="314"/>
      <c r="CR149" s="314"/>
      <c r="CS149" s="314"/>
      <c r="CT149" s="314"/>
      <c r="CU149" s="314"/>
      <c r="CV149" s="314"/>
      <c r="CW149" s="372"/>
      <c r="CX149" s="313" t="s">
        <v>36</v>
      </c>
      <c r="CY149" s="314"/>
      <c r="CZ149" s="314"/>
      <c r="DA149" s="314"/>
      <c r="DB149" s="314"/>
      <c r="DC149" s="314"/>
      <c r="DD149" s="314"/>
      <c r="DE149" s="314"/>
      <c r="DF149" s="314"/>
      <c r="DG149" s="314"/>
      <c r="DH149" s="314"/>
      <c r="DI149" s="314"/>
      <c r="DJ149" s="315"/>
    </row>
    <row r="150" spans="1:114" ht="11.25" customHeight="1" thickBot="1">
      <c r="A150" s="370"/>
      <c r="B150" s="371"/>
      <c r="C150" s="371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1"/>
      <c r="AA150" s="371"/>
      <c r="AB150" s="371"/>
      <c r="AC150" s="371"/>
      <c r="AD150" s="371"/>
      <c r="AE150" s="371"/>
      <c r="AF150" s="371"/>
      <c r="AG150" s="371"/>
      <c r="AH150" s="371"/>
      <c r="AI150" s="371"/>
      <c r="AJ150" s="371"/>
      <c r="AK150" s="371"/>
      <c r="AL150" s="371"/>
      <c r="AM150" s="371"/>
      <c r="AN150" s="371"/>
      <c r="AO150" s="371"/>
      <c r="AP150" s="371"/>
      <c r="AQ150" s="371"/>
      <c r="AR150" s="371"/>
      <c r="AS150" s="371"/>
      <c r="AT150" s="371"/>
      <c r="AU150" s="371"/>
      <c r="AV150" s="371"/>
      <c r="AW150" s="371"/>
      <c r="AX150" s="371"/>
      <c r="AY150" s="371"/>
      <c r="AZ150" s="371"/>
      <c r="BA150" s="371"/>
      <c r="BB150" s="371"/>
      <c r="BC150" s="371"/>
      <c r="BD150" s="371"/>
      <c r="BE150" s="371"/>
      <c r="BF150" s="145"/>
      <c r="BG150" s="20"/>
      <c r="BH150" s="146"/>
      <c r="BI150" s="20"/>
      <c r="BJ150" s="163"/>
      <c r="BK150" s="376"/>
      <c r="BL150" s="377"/>
      <c r="BM150" s="377"/>
      <c r="BN150" s="377"/>
      <c r="BO150" s="377"/>
      <c r="BP150" s="377"/>
      <c r="BQ150" s="377"/>
      <c r="BR150" s="377"/>
      <c r="BS150" s="377"/>
      <c r="BT150" s="377"/>
      <c r="BU150" s="377"/>
      <c r="BV150" s="377"/>
      <c r="BW150" s="378"/>
      <c r="BX150" s="376"/>
      <c r="BY150" s="377"/>
      <c r="BZ150" s="377"/>
      <c r="CA150" s="377"/>
      <c r="CB150" s="377"/>
      <c r="CC150" s="377"/>
      <c r="CD150" s="377"/>
      <c r="CE150" s="377"/>
      <c r="CF150" s="377"/>
      <c r="CG150" s="377"/>
      <c r="CH150" s="377"/>
      <c r="CI150" s="377"/>
      <c r="CJ150" s="378"/>
      <c r="CK150" s="376"/>
      <c r="CL150" s="377"/>
      <c r="CM150" s="377"/>
      <c r="CN150" s="377"/>
      <c r="CO150" s="377"/>
      <c r="CP150" s="377"/>
      <c r="CQ150" s="377"/>
      <c r="CR150" s="377"/>
      <c r="CS150" s="377"/>
      <c r="CT150" s="377"/>
      <c r="CU150" s="377"/>
      <c r="CV150" s="377"/>
      <c r="CW150" s="378"/>
      <c r="CX150" s="376"/>
      <c r="CY150" s="377"/>
      <c r="CZ150" s="377"/>
      <c r="DA150" s="377"/>
      <c r="DB150" s="377"/>
      <c r="DC150" s="377"/>
      <c r="DD150" s="377"/>
      <c r="DE150" s="377"/>
      <c r="DF150" s="377"/>
      <c r="DG150" s="377"/>
      <c r="DH150" s="377"/>
      <c r="DI150" s="377"/>
      <c r="DJ150" s="379"/>
    </row>
  </sheetData>
  <sheetProtection/>
  <mergeCells count="670">
    <mergeCell ref="BH26:BJ26"/>
    <mergeCell ref="BH27:BH28"/>
    <mergeCell ref="BI27:BI28"/>
    <mergeCell ref="BJ27:BJ28"/>
    <mergeCell ref="CX149:DJ149"/>
    <mergeCell ref="A150:BE150"/>
    <mergeCell ref="BK150:BW150"/>
    <mergeCell ref="BX150:CJ150"/>
    <mergeCell ref="CK150:CW150"/>
    <mergeCell ref="CX150:DJ150"/>
    <mergeCell ref="A149:BE149"/>
    <mergeCell ref="BK149:BW149"/>
    <mergeCell ref="BX149:CJ149"/>
    <mergeCell ref="CK149:CW149"/>
    <mergeCell ref="A148:BE148"/>
    <mergeCell ref="BK148:BW148"/>
    <mergeCell ref="BX148:CJ148"/>
    <mergeCell ref="CK148:CW148"/>
    <mergeCell ref="CX148:DJ148"/>
    <mergeCell ref="A147:BE147"/>
    <mergeCell ref="BK147:BW147"/>
    <mergeCell ref="BX147:CJ147"/>
    <mergeCell ref="CK147:CW147"/>
    <mergeCell ref="CX145:DJ145"/>
    <mergeCell ref="A146:BE146"/>
    <mergeCell ref="BK146:BW146"/>
    <mergeCell ref="BX146:CJ146"/>
    <mergeCell ref="CX147:DJ147"/>
    <mergeCell ref="CK146:CW146"/>
    <mergeCell ref="CX146:DJ146"/>
    <mergeCell ref="A145:BE145"/>
    <mergeCell ref="BK145:BW145"/>
    <mergeCell ref="BX145:CJ145"/>
    <mergeCell ref="CK145:CW145"/>
    <mergeCell ref="A144:BE144"/>
    <mergeCell ref="BK144:BW144"/>
    <mergeCell ref="BX144:CJ144"/>
    <mergeCell ref="CK144:CW144"/>
    <mergeCell ref="CX144:DJ144"/>
    <mergeCell ref="A143:BE143"/>
    <mergeCell ref="BK143:BW143"/>
    <mergeCell ref="BX143:CJ143"/>
    <mergeCell ref="CK143:CW143"/>
    <mergeCell ref="A142:BE142"/>
    <mergeCell ref="BK142:BW142"/>
    <mergeCell ref="BX142:CJ142"/>
    <mergeCell ref="CX143:DJ143"/>
    <mergeCell ref="CK142:CW142"/>
    <mergeCell ref="CX142:DJ142"/>
    <mergeCell ref="CK141:CW141"/>
    <mergeCell ref="A140:BE140"/>
    <mergeCell ref="BK140:BW140"/>
    <mergeCell ref="BX140:CJ140"/>
    <mergeCell ref="CK140:CW140"/>
    <mergeCell ref="CX140:DJ140"/>
    <mergeCell ref="CX141:DJ141"/>
    <mergeCell ref="A141:BE141"/>
    <mergeCell ref="BK141:BW141"/>
    <mergeCell ref="BX141:CJ141"/>
    <mergeCell ref="A139:BE139"/>
    <mergeCell ref="BK139:BW139"/>
    <mergeCell ref="BX139:CJ139"/>
    <mergeCell ref="CK139:CW139"/>
    <mergeCell ref="CX137:DJ137"/>
    <mergeCell ref="A138:BE138"/>
    <mergeCell ref="BK138:BW138"/>
    <mergeCell ref="BX138:CJ138"/>
    <mergeCell ref="CX139:DJ139"/>
    <mergeCell ref="CK138:CW138"/>
    <mergeCell ref="CX138:DJ138"/>
    <mergeCell ref="A137:BE137"/>
    <mergeCell ref="BK137:BW137"/>
    <mergeCell ref="BX137:CJ137"/>
    <mergeCell ref="CK137:CW137"/>
    <mergeCell ref="A136:BE136"/>
    <mergeCell ref="BK136:BW136"/>
    <mergeCell ref="BX136:CJ136"/>
    <mergeCell ref="CK136:CW136"/>
    <mergeCell ref="CX136:DJ136"/>
    <mergeCell ref="A135:BE135"/>
    <mergeCell ref="BK135:BW135"/>
    <mergeCell ref="BX135:CJ135"/>
    <mergeCell ref="CK135:CW135"/>
    <mergeCell ref="CX131:DJ131"/>
    <mergeCell ref="A134:BE134"/>
    <mergeCell ref="BK134:BW134"/>
    <mergeCell ref="BX134:CJ134"/>
    <mergeCell ref="CX135:DJ135"/>
    <mergeCell ref="CK134:CW134"/>
    <mergeCell ref="CX134:DJ134"/>
    <mergeCell ref="A131:BE131"/>
    <mergeCell ref="BK131:BW131"/>
    <mergeCell ref="BX131:CJ131"/>
    <mergeCell ref="CK131:CW131"/>
    <mergeCell ref="A130:BE130"/>
    <mergeCell ref="BK130:BW130"/>
    <mergeCell ref="BX130:CJ130"/>
    <mergeCell ref="CK130:CW130"/>
    <mergeCell ref="CX130:DJ130"/>
    <mergeCell ref="A129:BE129"/>
    <mergeCell ref="BK129:BW129"/>
    <mergeCell ref="BX129:CJ129"/>
    <mergeCell ref="CK129:CW129"/>
    <mergeCell ref="CX127:DJ127"/>
    <mergeCell ref="A128:BE128"/>
    <mergeCell ref="BK128:BW128"/>
    <mergeCell ref="BX128:CJ128"/>
    <mergeCell ref="CX129:DJ129"/>
    <mergeCell ref="CK128:CW128"/>
    <mergeCell ref="CX128:DJ128"/>
    <mergeCell ref="A127:BE127"/>
    <mergeCell ref="BK127:BW127"/>
    <mergeCell ref="BX127:CJ127"/>
    <mergeCell ref="CK127:CW127"/>
    <mergeCell ref="A126:BE126"/>
    <mergeCell ref="BK126:BW126"/>
    <mergeCell ref="BX126:CJ126"/>
    <mergeCell ref="CK126:CW126"/>
    <mergeCell ref="CX126:DJ126"/>
    <mergeCell ref="A122:BE122"/>
    <mergeCell ref="BK122:BW122"/>
    <mergeCell ref="BX122:CJ122"/>
    <mergeCell ref="CK122:CW122"/>
    <mergeCell ref="CX119:DJ119"/>
    <mergeCell ref="A120:BE120"/>
    <mergeCell ref="BK120:BW120"/>
    <mergeCell ref="BX120:CJ120"/>
    <mergeCell ref="CX122:DJ122"/>
    <mergeCell ref="CK120:CW120"/>
    <mergeCell ref="CX120:DJ120"/>
    <mergeCell ref="A119:BE119"/>
    <mergeCell ref="BK119:BW119"/>
    <mergeCell ref="BX119:CJ119"/>
    <mergeCell ref="CK119:CW119"/>
    <mergeCell ref="A118:BE118"/>
    <mergeCell ref="BK118:BW118"/>
    <mergeCell ref="BX118:CJ118"/>
    <mergeCell ref="CK118:CW118"/>
    <mergeCell ref="CX118:DJ118"/>
    <mergeCell ref="A117:BE117"/>
    <mergeCell ref="BK117:BW117"/>
    <mergeCell ref="BX117:CJ117"/>
    <mergeCell ref="CK117:CW117"/>
    <mergeCell ref="CX115:DJ115"/>
    <mergeCell ref="A116:BE116"/>
    <mergeCell ref="BK116:BW116"/>
    <mergeCell ref="BX116:CJ116"/>
    <mergeCell ref="CX117:DJ117"/>
    <mergeCell ref="CK116:CW116"/>
    <mergeCell ref="CX116:DJ116"/>
    <mergeCell ref="A115:BE115"/>
    <mergeCell ref="BK115:BW115"/>
    <mergeCell ref="BX115:CJ115"/>
    <mergeCell ref="CK115:CW115"/>
    <mergeCell ref="A114:BE114"/>
    <mergeCell ref="BK114:BW114"/>
    <mergeCell ref="BX114:CJ114"/>
    <mergeCell ref="CK114:CW114"/>
    <mergeCell ref="CX114:DJ114"/>
    <mergeCell ref="A113:BE113"/>
    <mergeCell ref="BK113:BW113"/>
    <mergeCell ref="BX113:CJ113"/>
    <mergeCell ref="CK113:CW113"/>
    <mergeCell ref="CX111:DJ111"/>
    <mergeCell ref="A112:BE112"/>
    <mergeCell ref="BK112:BW112"/>
    <mergeCell ref="BX112:CJ112"/>
    <mergeCell ref="CX113:DJ113"/>
    <mergeCell ref="CK112:CW112"/>
    <mergeCell ref="CX112:DJ112"/>
    <mergeCell ref="A111:BE111"/>
    <mergeCell ref="BK111:BW111"/>
    <mergeCell ref="BX111:CJ111"/>
    <mergeCell ref="CK111:CW111"/>
    <mergeCell ref="A110:BE110"/>
    <mergeCell ref="BK110:BW110"/>
    <mergeCell ref="BX110:CJ110"/>
    <mergeCell ref="CK110:CW110"/>
    <mergeCell ref="CX110:DJ110"/>
    <mergeCell ref="A109:BE109"/>
    <mergeCell ref="BK109:BW109"/>
    <mergeCell ref="BX109:CJ109"/>
    <mergeCell ref="CK109:CW109"/>
    <mergeCell ref="CX107:DJ107"/>
    <mergeCell ref="A108:BE108"/>
    <mergeCell ref="BK108:BW108"/>
    <mergeCell ref="BX108:CJ108"/>
    <mergeCell ref="CX109:DJ109"/>
    <mergeCell ref="CK108:CW108"/>
    <mergeCell ref="CX108:DJ108"/>
    <mergeCell ref="A107:BE107"/>
    <mergeCell ref="BK107:BW107"/>
    <mergeCell ref="BX107:CJ107"/>
    <mergeCell ref="CK107:CW107"/>
    <mergeCell ref="A106:BE106"/>
    <mergeCell ref="BK106:BW106"/>
    <mergeCell ref="BX106:CJ106"/>
    <mergeCell ref="CK106:CW106"/>
    <mergeCell ref="CX106:DJ106"/>
    <mergeCell ref="A105:BE105"/>
    <mergeCell ref="BK105:BW105"/>
    <mergeCell ref="BX105:CJ105"/>
    <mergeCell ref="CK105:CW105"/>
    <mergeCell ref="CX103:DJ103"/>
    <mergeCell ref="A104:BE104"/>
    <mergeCell ref="BK104:BW104"/>
    <mergeCell ref="BX104:CJ104"/>
    <mergeCell ref="CX105:DJ105"/>
    <mergeCell ref="CK104:CW104"/>
    <mergeCell ref="CX104:DJ104"/>
    <mergeCell ref="A103:BE103"/>
    <mergeCell ref="BK103:BW103"/>
    <mergeCell ref="BX103:CJ103"/>
    <mergeCell ref="CK103:CW103"/>
    <mergeCell ref="A102:BE102"/>
    <mergeCell ref="BK102:BW102"/>
    <mergeCell ref="BX102:CJ102"/>
    <mergeCell ref="CK102:CW102"/>
    <mergeCell ref="CX102:DJ102"/>
    <mergeCell ref="A101:BE101"/>
    <mergeCell ref="BK101:BW101"/>
    <mergeCell ref="BX101:CJ101"/>
    <mergeCell ref="CK101:CW101"/>
    <mergeCell ref="CX99:DJ99"/>
    <mergeCell ref="A100:BE100"/>
    <mergeCell ref="BK100:BW100"/>
    <mergeCell ref="BX100:CJ100"/>
    <mergeCell ref="CX101:DJ101"/>
    <mergeCell ref="CK100:CW100"/>
    <mergeCell ref="CX100:DJ100"/>
    <mergeCell ref="A99:BE99"/>
    <mergeCell ref="BK99:BW99"/>
    <mergeCell ref="BX99:CJ99"/>
    <mergeCell ref="CK99:CW99"/>
    <mergeCell ref="A98:BE98"/>
    <mergeCell ref="BK98:BW98"/>
    <mergeCell ref="BX98:CJ98"/>
    <mergeCell ref="CK98:CW98"/>
    <mergeCell ref="CX98:DJ98"/>
    <mergeCell ref="A97:BE97"/>
    <mergeCell ref="BK97:BW97"/>
    <mergeCell ref="BX97:CJ97"/>
    <mergeCell ref="CK97:CW97"/>
    <mergeCell ref="CX95:DJ95"/>
    <mergeCell ref="A96:BE96"/>
    <mergeCell ref="BK96:BW96"/>
    <mergeCell ref="BX96:CJ96"/>
    <mergeCell ref="CX97:DJ97"/>
    <mergeCell ref="CK96:CW96"/>
    <mergeCell ref="CX96:DJ96"/>
    <mergeCell ref="A95:BE95"/>
    <mergeCell ref="BK95:BW95"/>
    <mergeCell ref="BX95:CJ95"/>
    <mergeCell ref="CK95:CW95"/>
    <mergeCell ref="A94:BE94"/>
    <mergeCell ref="BK94:BW94"/>
    <mergeCell ref="BX94:CJ94"/>
    <mergeCell ref="CK94:CW94"/>
    <mergeCell ref="CX94:DJ94"/>
    <mergeCell ref="A93:BE93"/>
    <mergeCell ref="BK93:BW93"/>
    <mergeCell ref="BX93:CJ93"/>
    <mergeCell ref="CK93:CW93"/>
    <mergeCell ref="CX91:DJ91"/>
    <mergeCell ref="A92:BE92"/>
    <mergeCell ref="BK92:BW92"/>
    <mergeCell ref="BX92:CJ92"/>
    <mergeCell ref="CX93:DJ93"/>
    <mergeCell ref="CK92:CW92"/>
    <mergeCell ref="CX92:DJ92"/>
    <mergeCell ref="A91:BE91"/>
    <mergeCell ref="BK91:BW91"/>
    <mergeCell ref="BX91:CJ91"/>
    <mergeCell ref="CK91:CW91"/>
    <mergeCell ref="A90:BE90"/>
    <mergeCell ref="BK90:BW90"/>
    <mergeCell ref="BX90:CJ90"/>
    <mergeCell ref="CK90:CW90"/>
    <mergeCell ref="CX90:DJ90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5:BE85"/>
    <mergeCell ref="BK85:BW85"/>
    <mergeCell ref="BX85:CJ85"/>
    <mergeCell ref="CK85:CW85"/>
    <mergeCell ref="CX82:DJ82"/>
    <mergeCell ref="A84:BE84"/>
    <mergeCell ref="BK84:BW84"/>
    <mergeCell ref="BX84:CJ84"/>
    <mergeCell ref="CX85:DJ85"/>
    <mergeCell ref="CK84:CW84"/>
    <mergeCell ref="CX84:DJ84"/>
    <mergeCell ref="A82:BE82"/>
    <mergeCell ref="BK82:BW82"/>
    <mergeCell ref="BX82:CJ82"/>
    <mergeCell ref="CK82:CW82"/>
    <mergeCell ref="A81:BE81"/>
    <mergeCell ref="BK81:BW81"/>
    <mergeCell ref="BX81:CJ81"/>
    <mergeCell ref="CK81:CW81"/>
    <mergeCell ref="CX81:DJ81"/>
    <mergeCell ref="A80:BE80"/>
    <mergeCell ref="BK80:BW80"/>
    <mergeCell ref="BX80:CJ80"/>
    <mergeCell ref="CK80:CW80"/>
    <mergeCell ref="CX78:DJ78"/>
    <mergeCell ref="A79:BE79"/>
    <mergeCell ref="BK79:BW79"/>
    <mergeCell ref="BX79:CJ79"/>
    <mergeCell ref="CX80:DJ80"/>
    <mergeCell ref="CK79:CW79"/>
    <mergeCell ref="CX79:DJ79"/>
    <mergeCell ref="A78:BE78"/>
    <mergeCell ref="BK78:BW78"/>
    <mergeCell ref="BX78:CJ78"/>
    <mergeCell ref="CK78:CW78"/>
    <mergeCell ref="A77:BE77"/>
    <mergeCell ref="BK77:BW77"/>
    <mergeCell ref="BX77:CJ77"/>
    <mergeCell ref="CK77:CW77"/>
    <mergeCell ref="CX77:DJ77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X76:DJ76"/>
    <mergeCell ref="CK75:CW75"/>
    <mergeCell ref="CX75:DJ75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K73:CW73"/>
    <mergeCell ref="CX73:DJ73"/>
    <mergeCell ref="A72:BE72"/>
    <mergeCell ref="BK72:BW72"/>
    <mergeCell ref="BX72:CJ72"/>
    <mergeCell ref="CK72:CW72"/>
    <mergeCell ref="A61:BE61"/>
    <mergeCell ref="BK61:BW61"/>
    <mergeCell ref="BX61:CJ61"/>
    <mergeCell ref="CK61:CW61"/>
    <mergeCell ref="A71:BE71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BX63:CJ63"/>
    <mergeCell ref="A62:BE62"/>
    <mergeCell ref="CK63:CW63"/>
    <mergeCell ref="BK60:BW60"/>
    <mergeCell ref="BX60:CJ60"/>
    <mergeCell ref="CK60:CW60"/>
    <mergeCell ref="BK62:BW62"/>
    <mergeCell ref="BX62:CJ62"/>
    <mergeCell ref="CK62:CW62"/>
    <mergeCell ref="A70:BE70"/>
    <mergeCell ref="BK70:BW70"/>
    <mergeCell ref="BX70:CJ70"/>
    <mergeCell ref="CK70:CW70"/>
    <mergeCell ref="A69:BE69"/>
    <mergeCell ref="A63:BE63"/>
    <mergeCell ref="BK63:BW63"/>
    <mergeCell ref="BK69:BW69"/>
    <mergeCell ref="BX69:CJ69"/>
    <mergeCell ref="CK68:CW68"/>
    <mergeCell ref="CX71:DJ71"/>
    <mergeCell ref="CK69:CW69"/>
    <mergeCell ref="BK71:BW71"/>
    <mergeCell ref="BX71:CJ71"/>
    <mergeCell ref="CK71:CW71"/>
    <mergeCell ref="CX69:DJ69"/>
    <mergeCell ref="CX70:DJ70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BX66:CJ66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A58:BE58"/>
    <mergeCell ref="A55:BE55"/>
    <mergeCell ref="BF55:BF56"/>
    <mergeCell ref="BG55:BG56"/>
    <mergeCell ref="BK55:BW56"/>
    <mergeCell ref="BX55:CJ56"/>
    <mergeCell ref="A56:BE56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6:BE46"/>
    <mergeCell ref="BK46:BW46"/>
    <mergeCell ref="BX46:CJ46"/>
    <mergeCell ref="CX47:DJ47"/>
    <mergeCell ref="CK46:CW46"/>
    <mergeCell ref="CX46:DJ46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36:DJ36"/>
    <mergeCell ref="A35:BE35"/>
    <mergeCell ref="BK35:BW35"/>
    <mergeCell ref="BX35:CJ35"/>
    <mergeCell ref="CK35:CW35"/>
    <mergeCell ref="CK34:CW34"/>
    <mergeCell ref="CX34:DJ34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A32:BE32"/>
    <mergeCell ref="BK32:BW32"/>
    <mergeCell ref="BX32:CJ32"/>
    <mergeCell ref="CK32:CW32"/>
    <mergeCell ref="CX32:DJ32"/>
    <mergeCell ref="A31:BE31"/>
    <mergeCell ref="CK30:CW30"/>
    <mergeCell ref="BK31:BW31"/>
    <mergeCell ref="BX31:CJ31"/>
    <mergeCell ref="CK31:CW31"/>
    <mergeCell ref="CK29:CW29"/>
    <mergeCell ref="CX29:DJ29"/>
    <mergeCell ref="CX30:DJ30"/>
    <mergeCell ref="CX31:DJ31"/>
    <mergeCell ref="A29:BE29"/>
    <mergeCell ref="BK29:BW29"/>
    <mergeCell ref="BX29:CJ29"/>
    <mergeCell ref="A30:BE30"/>
    <mergeCell ref="BK30:BW30"/>
    <mergeCell ref="BX30:CJ30"/>
    <mergeCell ref="CK28:CW28"/>
    <mergeCell ref="BQ27:BS27"/>
    <mergeCell ref="BT27:BW27"/>
    <mergeCell ref="BX27:CC27"/>
    <mergeCell ref="CD27:CF27"/>
    <mergeCell ref="BK27:BP27"/>
    <mergeCell ref="CG27:CJ27"/>
    <mergeCell ref="CK27:CP27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AN14:AP14"/>
    <mergeCell ref="CX19:DJ19"/>
    <mergeCell ref="AO16:AR16"/>
    <mergeCell ref="AS16:AU16"/>
    <mergeCell ref="AV16:AW16"/>
    <mergeCell ref="AY16:BF16"/>
    <mergeCell ref="CJ11:CX11"/>
    <mergeCell ref="CY11:DA11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CX51:DJ51"/>
    <mergeCell ref="BX43:CJ43"/>
    <mergeCell ref="CK43:CW43"/>
    <mergeCell ref="CX16:DJ16"/>
    <mergeCell ref="CX20:DJ20"/>
    <mergeCell ref="CB10:CN10"/>
    <mergeCell ref="CQ10:DJ10"/>
    <mergeCell ref="CB11:CC11"/>
    <mergeCell ref="CD11:CF11"/>
    <mergeCell ref="CG11:CH11"/>
    <mergeCell ref="CB5:DJ5"/>
    <mergeCell ref="CB6:DJ6"/>
    <mergeCell ref="BX51:CJ51"/>
    <mergeCell ref="AL14:AM14"/>
    <mergeCell ref="A51:BE51"/>
    <mergeCell ref="BK51:BW51"/>
    <mergeCell ref="A43:BE43"/>
    <mergeCell ref="BK43:BW43"/>
    <mergeCell ref="AQ14:BF14"/>
    <mergeCell ref="BH14:BJ14"/>
    <mergeCell ref="BO2:DJ2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A133:BE133"/>
    <mergeCell ref="BK133:BW133"/>
    <mergeCell ref="BX133:CJ133"/>
    <mergeCell ref="CK133:CW133"/>
    <mergeCell ref="CX133:DJ133"/>
    <mergeCell ref="BH13:BJ13"/>
    <mergeCell ref="BG26:BG28"/>
    <mergeCell ref="BF26:BF28"/>
    <mergeCell ref="BK26:DJ26"/>
    <mergeCell ref="CK51:CW51"/>
    <mergeCell ref="A123:BE123"/>
    <mergeCell ref="BK123:BW123"/>
    <mergeCell ref="BX123:CJ123"/>
    <mergeCell ref="CK123:CW123"/>
    <mergeCell ref="CX123:DJ123"/>
    <mergeCell ref="BK121:BW121"/>
    <mergeCell ref="BX121:CJ121"/>
    <mergeCell ref="CK121:CW121"/>
    <mergeCell ref="CX121:DJ121"/>
    <mergeCell ref="A121:BE121"/>
    <mergeCell ref="A132:BE132"/>
    <mergeCell ref="BK132:BW132"/>
    <mergeCell ref="BX132:CJ132"/>
    <mergeCell ref="CK132:CW132"/>
    <mergeCell ref="CX132:DJ132"/>
    <mergeCell ref="A125:BE125"/>
    <mergeCell ref="BK125:BW125"/>
    <mergeCell ref="BX125:CJ125"/>
    <mergeCell ref="CK125:CW125"/>
    <mergeCell ref="CX125:DJ125"/>
    <mergeCell ref="A83:BE83"/>
    <mergeCell ref="BK83:BW83"/>
    <mergeCell ref="BX83:CJ83"/>
    <mergeCell ref="CK83:CW83"/>
    <mergeCell ref="CX83:DJ83"/>
    <mergeCell ref="A124:BE124"/>
    <mergeCell ref="BK124:BW124"/>
    <mergeCell ref="BX124:CJ124"/>
    <mergeCell ref="CK124:CW124"/>
    <mergeCell ref="CX124:DJ124"/>
  </mergeCells>
  <printOptions/>
  <pageMargins left="0.5905511811023623" right="0.5118110236220472" top="0.3937007874015748" bottom="0.11811023622047245" header="0.1968503937007874" footer="0.1968503937007874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="75" zoomScaleNormal="75" zoomScalePageLayoutView="0" workbookViewId="0" topLeftCell="B1">
      <selection activeCell="H14" sqref="H14:J1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292</v>
      </c>
      <c r="E7" s="584" t="s">
        <v>469</v>
      </c>
      <c r="F7" s="584"/>
      <c r="G7" s="584"/>
      <c r="H7" s="584"/>
      <c r="I7" s="584"/>
      <c r="J7" s="584"/>
    </row>
    <row r="8" spans="2:10" s="60" customFormat="1" ht="19.5">
      <c r="B8" s="60" t="s">
        <v>293</v>
      </c>
      <c r="D8" s="584" t="s">
        <v>666</v>
      </c>
      <c r="E8" s="584"/>
      <c r="F8" s="584"/>
      <c r="G8" s="584"/>
      <c r="H8" s="584"/>
      <c r="I8" s="584"/>
      <c r="J8" s="584"/>
    </row>
    <row r="9" s="61" customFormat="1" ht="15.75">
      <c r="F9" s="62"/>
    </row>
    <row r="10" spans="2:10" s="61" customFormat="1" ht="15.75">
      <c r="B10" s="659" t="s">
        <v>488</v>
      </c>
      <c r="C10" s="659"/>
      <c r="D10" s="659"/>
      <c r="E10" s="659"/>
      <c r="F10" s="659"/>
      <c r="G10" s="659"/>
      <c r="H10" s="659"/>
      <c r="I10" s="659"/>
      <c r="J10" s="659"/>
    </row>
    <row r="11" s="61" customFormat="1" ht="15.75">
      <c r="F11" s="62"/>
    </row>
    <row r="12" spans="2:10" s="61" customFormat="1" ht="45" customHeight="1">
      <c r="B12" s="140" t="s">
        <v>296</v>
      </c>
      <c r="C12" s="140" t="s">
        <v>489</v>
      </c>
      <c r="D12" s="140" t="s">
        <v>487</v>
      </c>
      <c r="E12" s="585" t="s">
        <v>490</v>
      </c>
      <c r="F12" s="585"/>
      <c r="G12" s="585"/>
      <c r="H12" s="585" t="s">
        <v>477</v>
      </c>
      <c r="I12" s="585"/>
      <c r="J12" s="585"/>
    </row>
    <row r="13" spans="2:10" s="61" customFormat="1" ht="15.75">
      <c r="B13" s="132">
        <v>1</v>
      </c>
      <c r="C13" s="132" t="s">
        <v>627</v>
      </c>
      <c r="D13" s="131">
        <v>50</v>
      </c>
      <c r="E13" s="578">
        <v>37500</v>
      </c>
      <c r="F13" s="578"/>
      <c r="G13" s="578"/>
      <c r="H13" s="579">
        <v>489213.02</v>
      </c>
      <c r="I13" s="579"/>
      <c r="J13" s="579"/>
    </row>
    <row r="14" spans="2:10" s="61" customFormat="1" ht="15.75">
      <c r="B14" s="132"/>
      <c r="C14" s="132"/>
      <c r="D14" s="131"/>
      <c r="E14" s="578"/>
      <c r="F14" s="578"/>
      <c r="G14" s="578"/>
      <c r="H14" s="579"/>
      <c r="I14" s="579"/>
      <c r="J14" s="579"/>
    </row>
    <row r="15" spans="2:10" s="95" customFormat="1" ht="15.75">
      <c r="B15" s="134"/>
      <c r="C15" s="134" t="s">
        <v>181</v>
      </c>
      <c r="D15" s="135"/>
      <c r="E15" s="580"/>
      <c r="F15" s="580"/>
      <c r="G15" s="580"/>
      <c r="H15" s="581">
        <f>H13</f>
        <v>489213.02</v>
      </c>
      <c r="I15" s="581"/>
      <c r="J15" s="581"/>
    </row>
    <row r="16" s="61" customFormat="1" ht="15.75">
      <c r="F16" s="62"/>
    </row>
    <row r="17" spans="2:6" s="141" customFormat="1" ht="15.75">
      <c r="B17" s="141" t="s">
        <v>478</v>
      </c>
      <c r="F17" s="142"/>
    </row>
    <row r="18" s="141" customFormat="1" ht="15.75">
      <c r="F18" s="142"/>
    </row>
    <row r="19" spans="1:10" s="61" customFormat="1" ht="23.25" customHeight="1">
      <c r="A19" s="573" t="s">
        <v>539</v>
      </c>
      <c r="B19" s="574"/>
      <c r="C19" s="574"/>
      <c r="D19" s="574"/>
      <c r="E19" s="574"/>
      <c r="F19" s="574"/>
      <c r="G19" s="574"/>
      <c r="H19" s="574"/>
      <c r="I19" s="574"/>
      <c r="J19" s="607"/>
    </row>
    <row r="20" spans="1:10" ht="33" customHeight="1">
      <c r="A20" s="77"/>
      <c r="B20" s="78" t="s">
        <v>296</v>
      </c>
      <c r="C20" s="63" t="s">
        <v>335</v>
      </c>
      <c r="D20" s="575" t="s">
        <v>360</v>
      </c>
      <c r="E20" s="577"/>
      <c r="F20" s="575" t="s">
        <v>361</v>
      </c>
      <c r="G20" s="577"/>
      <c r="H20" s="575" t="s">
        <v>362</v>
      </c>
      <c r="I20" s="577"/>
      <c r="J20" s="63" t="s">
        <v>340</v>
      </c>
    </row>
    <row r="21" spans="1:10" s="61" customFormat="1" ht="15.75" outlineLevel="1">
      <c r="A21" s="83" t="s">
        <v>312</v>
      </c>
      <c r="B21" s="84"/>
      <c r="C21" s="561" t="s">
        <v>312</v>
      </c>
      <c r="D21" s="561"/>
      <c r="E21" s="561"/>
      <c r="F21" s="561"/>
      <c r="G21" s="561"/>
      <c r="H21" s="561"/>
      <c r="I21" s="562"/>
      <c r="J21" s="76">
        <v>0</v>
      </c>
    </row>
    <row r="22" spans="1:10" s="61" customFormat="1" ht="24" customHeight="1">
      <c r="A22" s="573" t="s">
        <v>364</v>
      </c>
      <c r="B22" s="574"/>
      <c r="C22" s="574"/>
      <c r="D22" s="574"/>
      <c r="E22" s="574"/>
      <c r="F22" s="574"/>
      <c r="G22" s="574"/>
      <c r="H22" s="574"/>
      <c r="I22" s="574"/>
      <c r="J22" s="574"/>
    </row>
    <row r="23" spans="1:10" ht="27">
      <c r="A23" s="77"/>
      <c r="B23" s="97" t="s">
        <v>296</v>
      </c>
      <c r="C23" s="63" t="s">
        <v>335</v>
      </c>
      <c r="D23" s="602" t="s">
        <v>336</v>
      </c>
      <c r="E23" s="602"/>
      <c r="F23" s="63" t="s">
        <v>337</v>
      </c>
      <c r="G23" s="63" t="s">
        <v>338</v>
      </c>
      <c r="H23" s="602" t="s">
        <v>339</v>
      </c>
      <c r="I23" s="602"/>
      <c r="J23" s="63" t="s">
        <v>340</v>
      </c>
    </row>
    <row r="24" spans="1:10" s="99" customFormat="1" ht="12.75">
      <c r="A24" s="98"/>
      <c r="B24" s="80">
        <v>1</v>
      </c>
      <c r="C24" s="80">
        <v>2</v>
      </c>
      <c r="D24" s="570">
        <v>3</v>
      </c>
      <c r="E24" s="572"/>
      <c r="F24" s="80">
        <v>4</v>
      </c>
      <c r="G24" s="80">
        <v>5</v>
      </c>
      <c r="H24" s="570">
        <v>6</v>
      </c>
      <c r="I24" s="572"/>
      <c r="J24" s="80" t="s">
        <v>341</v>
      </c>
    </row>
    <row r="25" spans="1:10" s="61" customFormat="1" ht="15.75" outlineLevel="1">
      <c r="A25" s="66"/>
      <c r="B25" s="67">
        <v>1</v>
      </c>
      <c r="C25" s="66" t="s">
        <v>365</v>
      </c>
      <c r="D25" s="75" t="s">
        <v>343</v>
      </c>
      <c r="E25" s="100"/>
      <c r="F25" s="81"/>
      <c r="G25" s="101"/>
      <c r="H25" s="603">
        <v>12</v>
      </c>
      <c r="I25" s="604"/>
      <c r="J25" s="74">
        <f aca="true" t="shared" si="0" ref="J25:J30">F25*G25*H25</f>
        <v>0</v>
      </c>
    </row>
    <row r="26" spans="1:10" s="61" customFormat="1" ht="30" customHeight="1" outlineLevel="1">
      <c r="A26" s="66"/>
      <c r="B26" s="67">
        <v>2</v>
      </c>
      <c r="C26" s="66" t="s">
        <v>366</v>
      </c>
      <c r="D26" s="612" t="s">
        <v>367</v>
      </c>
      <c r="E26" s="613"/>
      <c r="F26" s="81"/>
      <c r="G26" s="101"/>
      <c r="H26" s="603">
        <v>12</v>
      </c>
      <c r="I26" s="604"/>
      <c r="J26" s="74">
        <f t="shared" si="0"/>
        <v>0</v>
      </c>
    </row>
    <row r="27" spans="1:10" s="61" customFormat="1" ht="15.75" outlineLevel="1">
      <c r="A27" s="114"/>
      <c r="B27" s="102">
        <v>3</v>
      </c>
      <c r="C27" s="66" t="s">
        <v>368</v>
      </c>
      <c r="D27" s="75" t="s">
        <v>369</v>
      </c>
      <c r="E27" s="100"/>
      <c r="F27" s="81"/>
      <c r="G27" s="101"/>
      <c r="H27" s="603">
        <v>12</v>
      </c>
      <c r="I27" s="604"/>
      <c r="J27" s="74">
        <f t="shared" si="0"/>
        <v>0</v>
      </c>
    </row>
    <row r="28" spans="1:10" s="61" customFormat="1" ht="15.75" outlineLevel="1">
      <c r="A28" s="114"/>
      <c r="B28" s="102">
        <v>4</v>
      </c>
      <c r="C28" s="66" t="s">
        <v>370</v>
      </c>
      <c r="D28" s="75" t="s">
        <v>369</v>
      </c>
      <c r="E28" s="100"/>
      <c r="F28" s="81"/>
      <c r="G28" s="101"/>
      <c r="H28" s="603">
        <v>12</v>
      </c>
      <c r="I28" s="604"/>
      <c r="J28" s="74">
        <f t="shared" si="0"/>
        <v>0</v>
      </c>
    </row>
    <row r="29" spans="1:10" s="61" customFormat="1" ht="15.75" outlineLevel="1">
      <c r="A29" s="114"/>
      <c r="B29" s="102">
        <v>5</v>
      </c>
      <c r="C29" s="66" t="s">
        <v>342</v>
      </c>
      <c r="D29" s="75" t="s">
        <v>371</v>
      </c>
      <c r="E29" s="100"/>
      <c r="F29" s="81"/>
      <c r="G29" s="101"/>
      <c r="H29" s="603">
        <v>12</v>
      </c>
      <c r="I29" s="604"/>
      <c r="J29" s="74">
        <f t="shared" si="0"/>
        <v>0</v>
      </c>
    </row>
    <row r="30" spans="1:10" s="61" customFormat="1" ht="15.75" outlineLevel="1">
      <c r="A30" s="114"/>
      <c r="B30" s="102">
        <v>6</v>
      </c>
      <c r="C30" s="66" t="s">
        <v>372</v>
      </c>
      <c r="D30" s="614" t="s">
        <v>373</v>
      </c>
      <c r="E30" s="615"/>
      <c r="F30" s="81"/>
      <c r="G30" s="101"/>
      <c r="H30" s="603">
        <v>12</v>
      </c>
      <c r="I30" s="604"/>
      <c r="J30" s="74">
        <f t="shared" si="0"/>
        <v>0</v>
      </c>
    </row>
    <row r="31" spans="1:10" s="61" customFormat="1" ht="15.75" outlineLevel="1">
      <c r="A31" s="560" t="s">
        <v>312</v>
      </c>
      <c r="B31" s="561"/>
      <c r="C31" s="561"/>
      <c r="D31" s="561"/>
      <c r="E31" s="561"/>
      <c r="F31" s="561"/>
      <c r="G31" s="561"/>
      <c r="H31" s="561"/>
      <c r="I31" s="562"/>
      <c r="J31" s="103">
        <f>SUM(J25:J30)</f>
        <v>0</v>
      </c>
    </row>
    <row r="32" spans="1:10" s="61" customFormat="1" ht="21.75" customHeight="1">
      <c r="A32" s="573" t="s">
        <v>374</v>
      </c>
      <c r="B32" s="574"/>
      <c r="C32" s="574"/>
      <c r="D32" s="574"/>
      <c r="E32" s="574"/>
      <c r="F32" s="574"/>
      <c r="G32" s="574"/>
      <c r="H32" s="574"/>
      <c r="I32" s="574"/>
      <c r="J32" s="574"/>
    </row>
    <row r="33" spans="1:10" s="61" customFormat="1" ht="31.5" outlineLevel="1">
      <c r="A33" s="66"/>
      <c r="B33" s="67">
        <v>1</v>
      </c>
      <c r="C33" s="66" t="s">
        <v>375</v>
      </c>
      <c r="D33" s="614" t="s">
        <v>376</v>
      </c>
      <c r="E33" s="615"/>
      <c r="F33" s="68"/>
      <c r="G33" s="104"/>
      <c r="H33" s="605">
        <v>12</v>
      </c>
      <c r="I33" s="606"/>
      <c r="J33" s="74">
        <f>F33*G33*H33</f>
        <v>0</v>
      </c>
    </row>
    <row r="34" spans="1:10" s="61" customFormat="1" ht="15.75" outlineLevel="1">
      <c r="A34" s="560" t="s">
        <v>312</v>
      </c>
      <c r="B34" s="561"/>
      <c r="C34" s="561"/>
      <c r="D34" s="561"/>
      <c r="E34" s="561"/>
      <c r="F34" s="561"/>
      <c r="G34" s="561"/>
      <c r="H34" s="561"/>
      <c r="I34" s="562"/>
      <c r="J34" s="76">
        <f>SUM(J33:J33)</f>
        <v>0</v>
      </c>
    </row>
    <row r="35" spans="1:10" s="61" customFormat="1" ht="27.75" customHeight="1">
      <c r="A35" s="573" t="s">
        <v>540</v>
      </c>
      <c r="B35" s="574"/>
      <c r="C35" s="574"/>
      <c r="D35" s="574"/>
      <c r="E35" s="574"/>
      <c r="F35" s="574"/>
      <c r="G35" s="574"/>
      <c r="H35" s="574"/>
      <c r="I35" s="574"/>
      <c r="J35" s="574"/>
    </row>
    <row r="36" spans="1:10" ht="27">
      <c r="A36" s="77"/>
      <c r="B36" s="97" t="s">
        <v>296</v>
      </c>
      <c r="C36" s="63" t="s">
        <v>335</v>
      </c>
      <c r="D36" s="602" t="s">
        <v>336</v>
      </c>
      <c r="E36" s="602"/>
      <c r="F36" s="63" t="s">
        <v>337</v>
      </c>
      <c r="G36" s="63" t="s">
        <v>338</v>
      </c>
      <c r="H36" s="602" t="s">
        <v>339</v>
      </c>
      <c r="I36" s="602"/>
      <c r="J36" s="63" t="s">
        <v>340</v>
      </c>
    </row>
    <row r="37" spans="1:10" s="99" customFormat="1" ht="12.75">
      <c r="A37" s="98"/>
      <c r="B37" s="80">
        <v>1</v>
      </c>
      <c r="C37" s="80">
        <v>2</v>
      </c>
      <c r="D37" s="570">
        <v>3</v>
      </c>
      <c r="E37" s="572"/>
      <c r="F37" s="80">
        <v>4</v>
      </c>
      <c r="G37" s="80">
        <v>5</v>
      </c>
      <c r="H37" s="570">
        <v>6</v>
      </c>
      <c r="I37" s="572"/>
      <c r="J37" s="80" t="s">
        <v>341</v>
      </c>
    </row>
    <row r="38" spans="1:10" s="95" customFormat="1" ht="31.5" outlineLevel="2">
      <c r="A38" s="90"/>
      <c r="B38" s="91" t="s">
        <v>387</v>
      </c>
      <c r="C38" s="90" t="s">
        <v>388</v>
      </c>
      <c r="D38" s="616" t="s">
        <v>319</v>
      </c>
      <c r="E38" s="617"/>
      <c r="F38" s="106" t="s">
        <v>319</v>
      </c>
      <c r="G38" s="106" t="s">
        <v>319</v>
      </c>
      <c r="H38" s="618" t="s">
        <v>319</v>
      </c>
      <c r="I38" s="619"/>
      <c r="J38" s="94"/>
    </row>
    <row r="39" spans="1:10" s="61" customFormat="1" ht="15.75" outlineLevel="2">
      <c r="A39" s="66"/>
      <c r="B39" s="107" t="s">
        <v>320</v>
      </c>
      <c r="C39" s="66" t="s">
        <v>670</v>
      </c>
      <c r="D39" s="563" t="s">
        <v>610</v>
      </c>
      <c r="E39" s="565"/>
      <c r="F39" s="105">
        <v>5</v>
      </c>
      <c r="G39" s="101">
        <v>20000</v>
      </c>
      <c r="H39" s="605"/>
      <c r="I39" s="606"/>
      <c r="J39" s="74">
        <f>F39*G39</f>
        <v>100000</v>
      </c>
    </row>
    <row r="40" spans="1:10" s="61" customFormat="1" ht="15.75" outlineLevel="2">
      <c r="A40" s="66"/>
      <c r="B40" s="67" t="s">
        <v>322</v>
      </c>
      <c r="C40" s="66"/>
      <c r="D40" s="563"/>
      <c r="E40" s="565"/>
      <c r="F40" s="105"/>
      <c r="G40" s="101"/>
      <c r="H40" s="605"/>
      <c r="I40" s="606"/>
      <c r="J40" s="74">
        <f>F40*G40*H40</f>
        <v>0</v>
      </c>
    </row>
    <row r="41" spans="1:10" s="61" customFormat="1" ht="15.75" outlineLevel="2">
      <c r="A41" s="66"/>
      <c r="B41" s="107" t="s">
        <v>393</v>
      </c>
      <c r="C41" s="66"/>
      <c r="D41" s="563"/>
      <c r="E41" s="565"/>
      <c r="F41" s="105"/>
      <c r="G41" s="101"/>
      <c r="H41" s="605"/>
      <c r="I41" s="606"/>
      <c r="J41" s="74">
        <f>F41*G41*H41</f>
        <v>0</v>
      </c>
    </row>
    <row r="42" spans="1:10" s="61" customFormat="1" ht="15.75" outlineLevel="2">
      <c r="A42" s="66"/>
      <c r="B42" s="67" t="s">
        <v>395</v>
      </c>
      <c r="C42" s="66"/>
      <c r="D42" s="563"/>
      <c r="E42" s="565"/>
      <c r="F42" s="105"/>
      <c r="G42" s="101"/>
      <c r="H42" s="605"/>
      <c r="I42" s="606"/>
      <c r="J42" s="74">
        <f>F42*G42*H42</f>
        <v>0</v>
      </c>
    </row>
    <row r="43" spans="1:10" s="61" customFormat="1" ht="15.75" outlineLevel="2">
      <c r="A43" s="66"/>
      <c r="B43" s="67" t="s">
        <v>397</v>
      </c>
      <c r="C43" s="66"/>
      <c r="D43" s="563"/>
      <c r="E43" s="565"/>
      <c r="F43" s="105"/>
      <c r="G43" s="101"/>
      <c r="H43" s="605"/>
      <c r="I43" s="606"/>
      <c r="J43" s="74"/>
    </row>
    <row r="44" spans="1:10" s="61" customFormat="1" ht="15.75" outlineLevel="2">
      <c r="A44" s="66"/>
      <c r="B44" s="67" t="s">
        <v>412</v>
      </c>
      <c r="C44" s="66"/>
      <c r="D44" s="563"/>
      <c r="E44" s="565"/>
      <c r="F44" s="105"/>
      <c r="G44" s="101"/>
      <c r="H44" s="605"/>
      <c r="I44" s="606"/>
      <c r="J44" s="74">
        <f>F44*G44*H44</f>
        <v>0</v>
      </c>
    </row>
    <row r="45" spans="1:10" s="95" customFormat="1" ht="31.5" outlineLevel="2">
      <c r="A45" s="90"/>
      <c r="B45" s="91" t="s">
        <v>413</v>
      </c>
      <c r="C45" s="90" t="s">
        <v>414</v>
      </c>
      <c r="D45" s="616" t="s">
        <v>319</v>
      </c>
      <c r="E45" s="617"/>
      <c r="F45" s="106" t="s">
        <v>319</v>
      </c>
      <c r="G45" s="106" t="s">
        <v>319</v>
      </c>
      <c r="H45" s="618" t="s">
        <v>319</v>
      </c>
      <c r="I45" s="619"/>
      <c r="J45" s="94"/>
    </row>
    <row r="46" spans="1:10" s="61" customFormat="1" ht="15.75" outlineLevel="2">
      <c r="A46" s="66"/>
      <c r="B46" s="67" t="s">
        <v>325</v>
      </c>
      <c r="C46" s="66"/>
      <c r="D46" s="563"/>
      <c r="E46" s="565"/>
      <c r="F46" s="105"/>
      <c r="G46" s="101"/>
      <c r="H46" s="605"/>
      <c r="I46" s="606"/>
      <c r="J46" s="74">
        <f aca="true" t="shared" si="1" ref="J46:J51">G46*H46*I46</f>
        <v>0</v>
      </c>
    </row>
    <row r="47" spans="1:10" s="61" customFormat="1" ht="15.75" outlineLevel="2">
      <c r="A47" s="66"/>
      <c r="B47" s="67" t="s">
        <v>327</v>
      </c>
      <c r="C47" s="66"/>
      <c r="D47" s="563"/>
      <c r="E47" s="565"/>
      <c r="F47" s="105"/>
      <c r="G47" s="101"/>
      <c r="H47" s="605"/>
      <c r="I47" s="606"/>
      <c r="J47" s="74">
        <f t="shared" si="1"/>
        <v>0</v>
      </c>
    </row>
    <row r="48" spans="1:10" s="61" customFormat="1" ht="15.75" outlineLevel="2">
      <c r="A48" s="66"/>
      <c r="B48" s="67" t="s">
        <v>329</v>
      </c>
      <c r="C48" s="66"/>
      <c r="D48" s="563"/>
      <c r="E48" s="565"/>
      <c r="F48" s="105"/>
      <c r="G48" s="101"/>
      <c r="H48" s="605"/>
      <c r="I48" s="606"/>
      <c r="J48" s="74">
        <f t="shared" si="1"/>
        <v>0</v>
      </c>
    </row>
    <row r="49" spans="1:10" s="61" customFormat="1" ht="15.75" outlineLevel="2">
      <c r="A49" s="66"/>
      <c r="B49" s="67" t="s">
        <v>331</v>
      </c>
      <c r="C49" s="66"/>
      <c r="D49" s="563"/>
      <c r="E49" s="565"/>
      <c r="F49" s="105"/>
      <c r="G49" s="101"/>
      <c r="H49" s="605"/>
      <c r="I49" s="606"/>
      <c r="J49" s="74">
        <f t="shared" si="1"/>
        <v>0</v>
      </c>
    </row>
    <row r="50" spans="1:10" s="61" customFormat="1" ht="15.75" outlineLevel="2">
      <c r="A50" s="66"/>
      <c r="B50" s="67" t="s">
        <v>421</v>
      </c>
      <c r="C50" s="66"/>
      <c r="D50" s="563"/>
      <c r="E50" s="565"/>
      <c r="F50" s="105"/>
      <c r="G50" s="101"/>
      <c r="H50" s="605"/>
      <c r="I50" s="606"/>
      <c r="J50" s="74">
        <f t="shared" si="1"/>
        <v>0</v>
      </c>
    </row>
    <row r="51" spans="1:10" s="61" customFormat="1" ht="15.75" outlineLevel="2">
      <c r="A51" s="66"/>
      <c r="B51" s="67" t="s">
        <v>423</v>
      </c>
      <c r="C51" s="66"/>
      <c r="D51" s="563"/>
      <c r="E51" s="565"/>
      <c r="F51" s="105"/>
      <c r="G51" s="101"/>
      <c r="H51" s="605"/>
      <c r="I51" s="606"/>
      <c r="J51" s="74">
        <f t="shared" si="1"/>
        <v>0</v>
      </c>
    </row>
    <row r="52" spans="1:10" s="61" customFormat="1" ht="15.75" outlineLevel="2">
      <c r="A52" s="560" t="s">
        <v>312</v>
      </c>
      <c r="B52" s="561"/>
      <c r="C52" s="561"/>
      <c r="D52" s="561"/>
      <c r="E52" s="561"/>
      <c r="F52" s="561"/>
      <c r="G52" s="561"/>
      <c r="H52" s="561"/>
      <c r="I52" s="562"/>
      <c r="J52" s="103">
        <f>SUM(J39:J51)</f>
        <v>100000</v>
      </c>
    </row>
    <row r="53" spans="1:10" s="61" customFormat="1" ht="24" customHeight="1">
      <c r="A53" s="573" t="s">
        <v>541</v>
      </c>
      <c r="B53" s="574"/>
      <c r="C53" s="574"/>
      <c r="D53" s="574"/>
      <c r="E53" s="574"/>
      <c r="F53" s="574"/>
      <c r="G53" s="574"/>
      <c r="H53" s="574"/>
      <c r="I53" s="574"/>
      <c r="J53" s="574"/>
    </row>
    <row r="54" spans="1:10" ht="27">
      <c r="A54" s="77"/>
      <c r="B54" s="97" t="s">
        <v>296</v>
      </c>
      <c r="C54" s="63" t="s">
        <v>335</v>
      </c>
      <c r="D54" s="602" t="s">
        <v>336</v>
      </c>
      <c r="E54" s="602"/>
      <c r="F54" s="63" t="s">
        <v>337</v>
      </c>
      <c r="G54" s="63" t="s">
        <v>338</v>
      </c>
      <c r="H54" s="602" t="s">
        <v>339</v>
      </c>
      <c r="I54" s="602"/>
      <c r="J54" s="63" t="s">
        <v>340</v>
      </c>
    </row>
    <row r="55" spans="1:10" s="99" customFormat="1" ht="12.75">
      <c r="A55" s="98"/>
      <c r="B55" s="80">
        <v>1</v>
      </c>
      <c r="C55" s="80">
        <v>2</v>
      </c>
      <c r="D55" s="570">
        <v>3</v>
      </c>
      <c r="E55" s="572"/>
      <c r="F55" s="80">
        <v>4</v>
      </c>
      <c r="G55" s="80">
        <v>5</v>
      </c>
      <c r="H55" s="570">
        <v>6</v>
      </c>
      <c r="I55" s="572"/>
      <c r="J55" s="80" t="s">
        <v>341</v>
      </c>
    </row>
    <row r="56" spans="1:10" s="61" customFormat="1" ht="15.75" outlineLevel="2">
      <c r="A56" s="66"/>
      <c r="B56" s="67">
        <v>1</v>
      </c>
      <c r="C56" s="66" t="s">
        <v>626</v>
      </c>
      <c r="D56" s="563" t="s">
        <v>610</v>
      </c>
      <c r="E56" s="565"/>
      <c r="F56" s="70">
        <v>1</v>
      </c>
      <c r="G56" s="101">
        <v>1000</v>
      </c>
      <c r="H56" s="605">
        <v>12</v>
      </c>
      <c r="I56" s="606"/>
      <c r="J56" s="74">
        <f aca="true" t="shared" si="2" ref="J56:J61">F56*G56*H56</f>
        <v>12000</v>
      </c>
    </row>
    <row r="57" spans="1:10" s="61" customFormat="1" ht="15.75" outlineLevel="2">
      <c r="A57" s="66"/>
      <c r="B57" s="67">
        <v>2</v>
      </c>
      <c r="C57" s="66" t="s">
        <v>671</v>
      </c>
      <c r="D57" s="563" t="s">
        <v>610</v>
      </c>
      <c r="E57" s="565"/>
      <c r="F57" s="70">
        <v>1</v>
      </c>
      <c r="G57" s="101">
        <v>8000</v>
      </c>
      <c r="H57" s="605">
        <v>1</v>
      </c>
      <c r="I57" s="606"/>
      <c r="J57" s="74">
        <f t="shared" si="2"/>
        <v>8000</v>
      </c>
    </row>
    <row r="58" spans="1:10" s="61" customFormat="1" ht="15.75" outlineLevel="2">
      <c r="A58" s="66"/>
      <c r="B58" s="67">
        <v>3</v>
      </c>
      <c r="C58" s="66"/>
      <c r="D58" s="563"/>
      <c r="E58" s="565"/>
      <c r="F58" s="70"/>
      <c r="G58" s="101"/>
      <c r="H58" s="605"/>
      <c r="I58" s="606"/>
      <c r="J58" s="74">
        <f t="shared" si="2"/>
        <v>0</v>
      </c>
    </row>
    <row r="59" spans="1:10" s="61" customFormat="1" ht="15.75" outlineLevel="2">
      <c r="A59" s="66"/>
      <c r="B59" s="67">
        <v>4</v>
      </c>
      <c r="C59" s="66"/>
      <c r="D59" s="563"/>
      <c r="E59" s="565"/>
      <c r="F59" s="70"/>
      <c r="G59" s="101"/>
      <c r="H59" s="605"/>
      <c r="I59" s="606"/>
      <c r="J59" s="74">
        <f t="shared" si="2"/>
        <v>0</v>
      </c>
    </row>
    <row r="60" spans="1:10" s="61" customFormat="1" ht="15.75" outlineLevel="2">
      <c r="A60" s="66"/>
      <c r="B60" s="67">
        <v>5</v>
      </c>
      <c r="C60" s="66"/>
      <c r="D60" s="563"/>
      <c r="E60" s="565"/>
      <c r="F60" s="70"/>
      <c r="G60" s="101"/>
      <c r="H60" s="605"/>
      <c r="I60" s="606"/>
      <c r="J60" s="74">
        <f t="shared" si="2"/>
        <v>0</v>
      </c>
    </row>
    <row r="61" spans="1:10" s="61" customFormat="1" ht="16.5" customHeight="1" outlineLevel="2">
      <c r="A61" s="66"/>
      <c r="B61" s="67">
        <v>6</v>
      </c>
      <c r="C61" s="66"/>
      <c r="D61" s="563"/>
      <c r="E61" s="565"/>
      <c r="F61" s="70"/>
      <c r="G61" s="101"/>
      <c r="H61" s="605"/>
      <c r="I61" s="606"/>
      <c r="J61" s="74">
        <f t="shared" si="2"/>
        <v>0</v>
      </c>
    </row>
    <row r="62" spans="1:11" s="61" customFormat="1" ht="15.75" outlineLevel="1">
      <c r="A62" s="560" t="s">
        <v>312</v>
      </c>
      <c r="B62" s="561"/>
      <c r="C62" s="561"/>
      <c r="D62" s="561"/>
      <c r="E62" s="561"/>
      <c r="F62" s="561"/>
      <c r="G62" s="561"/>
      <c r="H62" s="561"/>
      <c r="I62" s="562"/>
      <c r="J62" s="103">
        <f>SUM(J56:J61)</f>
        <v>20000</v>
      </c>
      <c r="K62" s="138"/>
    </row>
    <row r="63" spans="1:11" s="61" customFormat="1" ht="15.75" customHeight="1" outlineLevel="1">
      <c r="A63" s="193"/>
      <c r="B63" s="573" t="s">
        <v>672</v>
      </c>
      <c r="C63" s="574"/>
      <c r="D63" s="574"/>
      <c r="E63" s="574"/>
      <c r="F63" s="574"/>
      <c r="G63" s="574"/>
      <c r="H63" s="574"/>
      <c r="I63" s="574"/>
      <c r="J63" s="574"/>
      <c r="K63" s="660"/>
    </row>
    <row r="64" spans="1:11" s="61" customFormat="1" ht="15.75" outlineLevel="1">
      <c r="A64" s="193"/>
      <c r="B64" s="200">
        <v>1</v>
      </c>
      <c r="C64" s="202" t="s">
        <v>673</v>
      </c>
      <c r="D64" s="661" t="s">
        <v>610</v>
      </c>
      <c r="E64" s="662"/>
      <c r="F64" s="200">
        <v>1</v>
      </c>
      <c r="G64" s="203">
        <v>20000</v>
      </c>
      <c r="H64" s="665">
        <v>1</v>
      </c>
      <c r="I64" s="666"/>
      <c r="J64" s="198">
        <v>20000</v>
      </c>
      <c r="K64" s="138"/>
    </row>
    <row r="65" spans="1:10" s="61" customFormat="1" ht="15.75" outlineLevel="1">
      <c r="A65" s="193"/>
      <c r="B65" s="200"/>
      <c r="C65" s="201"/>
      <c r="D65" s="663"/>
      <c r="E65" s="664"/>
      <c r="F65" s="200"/>
      <c r="G65" s="200"/>
      <c r="H65" s="663"/>
      <c r="I65" s="664"/>
      <c r="J65" s="198"/>
    </row>
    <row r="66" spans="1:10" s="61" customFormat="1" ht="15.75" outlineLevel="1">
      <c r="A66" s="193"/>
      <c r="B66" s="200"/>
      <c r="C66" s="201"/>
      <c r="D66" s="663"/>
      <c r="E66" s="664"/>
      <c r="F66" s="200"/>
      <c r="G66" s="200"/>
      <c r="H66" s="663"/>
      <c r="I66" s="664"/>
      <c r="J66" s="198"/>
    </row>
    <row r="67" spans="1:10" s="61" customFormat="1" ht="15.75" outlineLevel="1">
      <c r="A67" s="193"/>
      <c r="B67" s="199"/>
      <c r="C67" s="189"/>
      <c r="D67" s="560"/>
      <c r="E67" s="562"/>
      <c r="F67" s="199"/>
      <c r="G67" s="199"/>
      <c r="H67" s="560"/>
      <c r="I67" s="562"/>
      <c r="J67" s="103">
        <f>J64</f>
        <v>20000</v>
      </c>
    </row>
    <row r="68" spans="1:10" s="61" customFormat="1" ht="15.75">
      <c r="A68" s="573" t="s">
        <v>542</v>
      </c>
      <c r="B68" s="574"/>
      <c r="C68" s="574"/>
      <c r="D68" s="574"/>
      <c r="E68" s="574"/>
      <c r="F68" s="574"/>
      <c r="G68" s="574"/>
      <c r="H68" s="574"/>
      <c r="I68" s="574"/>
      <c r="J68" s="574"/>
    </row>
    <row r="69" spans="1:10" s="61" customFormat="1" ht="78.75">
      <c r="A69" s="108"/>
      <c r="B69" s="109" t="s">
        <v>296</v>
      </c>
      <c r="C69" s="620" t="s">
        <v>335</v>
      </c>
      <c r="D69" s="621"/>
      <c r="E69" s="621"/>
      <c r="F69" s="622"/>
      <c r="G69" s="110" t="s">
        <v>434</v>
      </c>
      <c r="H69" s="620" t="s">
        <v>315</v>
      </c>
      <c r="I69" s="622"/>
      <c r="J69" s="110" t="s">
        <v>435</v>
      </c>
    </row>
    <row r="70" spans="1:10" s="61" customFormat="1" ht="15.75">
      <c r="A70" s="111"/>
      <c r="B70" s="112">
        <v>1</v>
      </c>
      <c r="C70" s="624">
        <v>2</v>
      </c>
      <c r="D70" s="625"/>
      <c r="E70" s="625"/>
      <c r="F70" s="626"/>
      <c r="G70" s="65">
        <v>3</v>
      </c>
      <c r="H70" s="624">
        <v>4</v>
      </c>
      <c r="I70" s="626"/>
      <c r="J70" s="65" t="s">
        <v>317</v>
      </c>
    </row>
    <row r="71" spans="1:10" s="61" customFormat="1" ht="27.75" customHeight="1" outlineLevel="1">
      <c r="A71" s="66"/>
      <c r="B71" s="67" t="s">
        <v>320</v>
      </c>
      <c r="C71" s="631"/>
      <c r="D71" s="632"/>
      <c r="E71" s="632"/>
      <c r="F71" s="633"/>
      <c r="G71" s="115"/>
      <c r="H71" s="566"/>
      <c r="I71" s="567"/>
      <c r="J71" s="74">
        <f>D71*H71/100</f>
        <v>0</v>
      </c>
    </row>
    <row r="72" spans="1:10" s="61" customFormat="1" ht="15.75" outlineLevel="1">
      <c r="A72" s="66"/>
      <c r="B72" s="67" t="s">
        <v>322</v>
      </c>
      <c r="C72" s="631"/>
      <c r="D72" s="632"/>
      <c r="E72" s="632"/>
      <c r="F72" s="633"/>
      <c r="G72" s="115"/>
      <c r="H72" s="566"/>
      <c r="I72" s="567"/>
      <c r="J72" s="74">
        <f>D72*H72/100</f>
        <v>0</v>
      </c>
    </row>
    <row r="73" spans="1:10" s="61" customFormat="1" ht="15.75" outlineLevel="1">
      <c r="A73" s="560" t="s">
        <v>312</v>
      </c>
      <c r="B73" s="561"/>
      <c r="C73" s="561"/>
      <c r="D73" s="561"/>
      <c r="E73" s="561"/>
      <c r="F73" s="561"/>
      <c r="G73" s="561"/>
      <c r="H73" s="561"/>
      <c r="I73" s="562"/>
      <c r="J73" s="76">
        <f>J71+J72</f>
        <v>0</v>
      </c>
    </row>
    <row r="74" spans="1:10" s="61" customFormat="1" ht="22.5" customHeight="1">
      <c r="A74" s="573" t="s">
        <v>543</v>
      </c>
      <c r="B74" s="574"/>
      <c r="C74" s="574"/>
      <c r="D74" s="574"/>
      <c r="E74" s="574"/>
      <c r="F74" s="574"/>
      <c r="G74" s="574"/>
      <c r="H74" s="574"/>
      <c r="I74" s="574"/>
      <c r="J74" s="607"/>
    </row>
    <row r="75" spans="1:10" ht="25.5">
      <c r="A75" s="77"/>
      <c r="B75" s="78" t="s">
        <v>296</v>
      </c>
      <c r="C75" s="63" t="s">
        <v>335</v>
      </c>
      <c r="D75" s="575" t="s">
        <v>336</v>
      </c>
      <c r="E75" s="577"/>
      <c r="F75" s="575" t="s">
        <v>337</v>
      </c>
      <c r="G75" s="577"/>
      <c r="H75" s="575" t="s">
        <v>347</v>
      </c>
      <c r="I75" s="577"/>
      <c r="J75" s="63" t="s">
        <v>340</v>
      </c>
    </row>
    <row r="76" spans="1:10" ht="13.5">
      <c r="A76" s="77"/>
      <c r="B76" s="80">
        <v>1</v>
      </c>
      <c r="C76" s="80">
        <v>2</v>
      </c>
      <c r="D76" s="570">
        <v>3</v>
      </c>
      <c r="E76" s="572"/>
      <c r="F76" s="570">
        <v>4</v>
      </c>
      <c r="G76" s="572"/>
      <c r="H76" s="570">
        <v>5</v>
      </c>
      <c r="I76" s="572"/>
      <c r="J76" s="80" t="s">
        <v>346</v>
      </c>
    </row>
    <row r="77" spans="1:10" s="61" customFormat="1" ht="15.75" outlineLevel="1">
      <c r="A77" s="66"/>
      <c r="B77" s="67">
        <v>1</v>
      </c>
      <c r="C77" s="75" t="s">
        <v>674</v>
      </c>
      <c r="D77" s="603" t="s">
        <v>610</v>
      </c>
      <c r="E77" s="604"/>
      <c r="F77" s="608">
        <v>20</v>
      </c>
      <c r="G77" s="609"/>
      <c r="H77" s="610">
        <v>7000</v>
      </c>
      <c r="I77" s="611"/>
      <c r="J77" s="82">
        <f aca="true" t="shared" si="3" ref="J77:J82">F77*H77</f>
        <v>140000</v>
      </c>
    </row>
    <row r="78" spans="1:10" s="61" customFormat="1" ht="15.75" outlineLevel="1">
      <c r="A78" s="66"/>
      <c r="B78" s="67"/>
      <c r="C78" s="75"/>
      <c r="D78" s="603"/>
      <c r="E78" s="604"/>
      <c r="F78" s="608"/>
      <c r="G78" s="609"/>
      <c r="H78" s="610"/>
      <c r="I78" s="611"/>
      <c r="J78" s="82">
        <f t="shared" si="3"/>
        <v>0</v>
      </c>
    </row>
    <row r="79" spans="1:10" s="61" customFormat="1" ht="15.75" outlineLevel="1">
      <c r="A79" s="66"/>
      <c r="B79" s="67"/>
      <c r="C79" s="75"/>
      <c r="D79" s="603"/>
      <c r="E79" s="604"/>
      <c r="F79" s="608"/>
      <c r="G79" s="609"/>
      <c r="H79" s="610"/>
      <c r="I79" s="611"/>
      <c r="J79" s="82">
        <f t="shared" si="3"/>
        <v>0</v>
      </c>
    </row>
    <row r="80" spans="1:10" s="61" customFormat="1" ht="15.75" outlineLevel="1">
      <c r="A80" s="66"/>
      <c r="B80" s="67"/>
      <c r="C80" s="75"/>
      <c r="D80" s="603"/>
      <c r="E80" s="604"/>
      <c r="F80" s="608"/>
      <c r="G80" s="609"/>
      <c r="H80" s="610"/>
      <c r="I80" s="611"/>
      <c r="J80" s="82">
        <f t="shared" si="3"/>
        <v>0</v>
      </c>
    </row>
    <row r="81" spans="1:10" s="61" customFormat="1" ht="15.75" outlineLevel="1">
      <c r="A81" s="66"/>
      <c r="B81" s="67"/>
      <c r="C81" s="75"/>
      <c r="D81" s="603"/>
      <c r="E81" s="604"/>
      <c r="F81" s="608"/>
      <c r="G81" s="609"/>
      <c r="H81" s="610"/>
      <c r="I81" s="611"/>
      <c r="J81" s="82">
        <f t="shared" si="3"/>
        <v>0</v>
      </c>
    </row>
    <row r="82" spans="1:10" s="61" customFormat="1" ht="15.75" outlineLevel="1">
      <c r="A82" s="66"/>
      <c r="B82" s="67"/>
      <c r="C82" s="75"/>
      <c r="D82" s="603"/>
      <c r="E82" s="604"/>
      <c r="F82" s="608"/>
      <c r="G82" s="609"/>
      <c r="H82" s="610"/>
      <c r="I82" s="611"/>
      <c r="J82" s="82">
        <f t="shared" si="3"/>
        <v>0</v>
      </c>
    </row>
    <row r="83" spans="1:10" s="61" customFormat="1" ht="15.75" outlineLevel="1">
      <c r="A83" s="83" t="s">
        <v>312</v>
      </c>
      <c r="B83" s="84"/>
      <c r="C83" s="561" t="s">
        <v>312</v>
      </c>
      <c r="D83" s="561"/>
      <c r="E83" s="561"/>
      <c r="F83" s="561"/>
      <c r="G83" s="561"/>
      <c r="H83" s="561"/>
      <c r="I83" s="562"/>
      <c r="J83" s="76">
        <f>J77</f>
        <v>140000</v>
      </c>
    </row>
    <row r="84" spans="1:11" s="61" customFormat="1" ht="15.75" customHeight="1" outlineLevel="1">
      <c r="A84" s="193"/>
      <c r="B84" s="573" t="s">
        <v>678</v>
      </c>
      <c r="C84" s="574"/>
      <c r="D84" s="574"/>
      <c r="E84" s="574"/>
      <c r="F84" s="574"/>
      <c r="G84" s="574"/>
      <c r="H84" s="574"/>
      <c r="I84" s="574"/>
      <c r="J84" s="574"/>
      <c r="K84" s="607"/>
    </row>
    <row r="85" spans="1:11" s="61" customFormat="1" ht="15.75" outlineLevel="1">
      <c r="A85" s="193"/>
      <c r="B85" s="200">
        <v>1</v>
      </c>
      <c r="C85" s="202" t="s">
        <v>679</v>
      </c>
      <c r="D85" s="661" t="s">
        <v>610</v>
      </c>
      <c r="E85" s="662"/>
      <c r="F85" s="200">
        <v>1</v>
      </c>
      <c r="G85" s="203">
        <v>30000</v>
      </c>
      <c r="H85" s="665">
        <v>1</v>
      </c>
      <c r="I85" s="666"/>
      <c r="J85" s="198">
        <f>F85*G85</f>
        <v>30000</v>
      </c>
      <c r="K85" s="138"/>
    </row>
    <row r="86" spans="1:10" s="61" customFormat="1" ht="15.75" outlineLevel="1">
      <c r="A86" s="193"/>
      <c r="B86" s="200"/>
      <c r="C86" s="201"/>
      <c r="D86" s="663"/>
      <c r="E86" s="664"/>
      <c r="F86" s="200"/>
      <c r="G86" s="200"/>
      <c r="H86" s="663"/>
      <c r="I86" s="664"/>
      <c r="J86" s="198"/>
    </row>
    <row r="87" spans="1:10" s="61" customFormat="1" ht="15.75" outlineLevel="1">
      <c r="A87" s="193"/>
      <c r="B87" s="200"/>
      <c r="C87" s="201"/>
      <c r="D87" s="663"/>
      <c r="E87" s="664"/>
      <c r="F87" s="200"/>
      <c r="G87" s="200"/>
      <c r="H87" s="663"/>
      <c r="I87" s="664"/>
      <c r="J87" s="198"/>
    </row>
    <row r="88" spans="1:10" s="61" customFormat="1" ht="15.75" outlineLevel="1">
      <c r="A88" s="193"/>
      <c r="B88" s="199"/>
      <c r="C88" s="189"/>
      <c r="D88" s="560"/>
      <c r="E88" s="562"/>
      <c r="F88" s="199"/>
      <c r="G88" s="199"/>
      <c r="H88" s="560"/>
      <c r="I88" s="562"/>
      <c r="J88" s="103">
        <f>J85</f>
        <v>30000</v>
      </c>
    </row>
    <row r="89" spans="1:10" s="61" customFormat="1" ht="27" customHeight="1">
      <c r="A89" s="573" t="s">
        <v>675</v>
      </c>
      <c r="B89" s="574"/>
      <c r="C89" s="574"/>
      <c r="D89" s="574"/>
      <c r="E89" s="574"/>
      <c r="F89" s="574"/>
      <c r="G89" s="574"/>
      <c r="H89" s="574"/>
      <c r="I89" s="574"/>
      <c r="J89" s="607"/>
    </row>
    <row r="90" spans="1:10" s="121" customFormat="1" ht="30" customHeight="1">
      <c r="A90" s="118"/>
      <c r="B90" s="119" t="s">
        <v>296</v>
      </c>
      <c r="C90" s="120" t="s">
        <v>335</v>
      </c>
      <c r="D90" s="575" t="s">
        <v>336</v>
      </c>
      <c r="E90" s="577"/>
      <c r="F90" s="645" t="s">
        <v>337</v>
      </c>
      <c r="G90" s="646"/>
      <c r="H90" s="645" t="s">
        <v>347</v>
      </c>
      <c r="I90" s="646"/>
      <c r="J90" s="120" t="s">
        <v>340</v>
      </c>
    </row>
    <row r="91" spans="1:10" s="121" customFormat="1" ht="30">
      <c r="A91" s="118"/>
      <c r="B91" s="122">
        <v>1</v>
      </c>
      <c r="C91" s="122">
        <v>2</v>
      </c>
      <c r="D91" s="647">
        <v>3</v>
      </c>
      <c r="E91" s="648"/>
      <c r="F91" s="647">
        <v>4</v>
      </c>
      <c r="G91" s="648"/>
      <c r="H91" s="647">
        <v>5</v>
      </c>
      <c r="I91" s="648"/>
      <c r="J91" s="122" t="s">
        <v>455</v>
      </c>
    </row>
    <row r="92" spans="1:10" s="61" customFormat="1" ht="15.75" outlineLevel="1">
      <c r="A92" s="66"/>
      <c r="B92" s="67">
        <v>1</v>
      </c>
      <c r="C92" s="75" t="s">
        <v>617</v>
      </c>
      <c r="D92" s="605"/>
      <c r="E92" s="606"/>
      <c r="F92" s="608"/>
      <c r="G92" s="609"/>
      <c r="H92" s="610"/>
      <c r="I92" s="611"/>
      <c r="J92" s="82"/>
    </row>
    <row r="93" spans="1:10" s="61" customFormat="1" ht="15.75" outlineLevel="1">
      <c r="A93" s="66"/>
      <c r="B93" s="67"/>
      <c r="C93" s="66" t="s">
        <v>676</v>
      </c>
      <c r="D93" s="605" t="s">
        <v>610</v>
      </c>
      <c r="E93" s="606"/>
      <c r="F93" s="608">
        <v>100</v>
      </c>
      <c r="G93" s="609"/>
      <c r="H93" s="610">
        <v>150</v>
      </c>
      <c r="I93" s="611"/>
      <c r="J93" s="82">
        <f>F93*H93</f>
        <v>15000</v>
      </c>
    </row>
    <row r="94" spans="1:10" s="61" customFormat="1" ht="15.75" outlineLevel="1">
      <c r="A94" s="66"/>
      <c r="B94" s="67"/>
      <c r="C94" s="75" t="s">
        <v>677</v>
      </c>
      <c r="D94" s="605" t="s">
        <v>610</v>
      </c>
      <c r="E94" s="606"/>
      <c r="F94" s="608">
        <v>2</v>
      </c>
      <c r="G94" s="609"/>
      <c r="H94" s="610">
        <v>22500</v>
      </c>
      <c r="I94" s="611"/>
      <c r="J94" s="82">
        <f>F94*H94</f>
        <v>45000</v>
      </c>
    </row>
    <row r="95" spans="1:10" s="61" customFormat="1" ht="15.75" outlineLevel="1">
      <c r="A95" s="83" t="s">
        <v>312</v>
      </c>
      <c r="B95" s="84"/>
      <c r="C95" s="561" t="s">
        <v>312</v>
      </c>
      <c r="D95" s="561"/>
      <c r="E95" s="561"/>
      <c r="F95" s="561"/>
      <c r="G95" s="561"/>
      <c r="H95" s="561"/>
      <c r="I95" s="562"/>
      <c r="J95" s="76">
        <f>J93+J94</f>
        <v>60000</v>
      </c>
    </row>
    <row r="96" spans="1:10" s="61" customFormat="1" ht="28.5" customHeight="1">
      <c r="A96" s="573" t="s">
        <v>544</v>
      </c>
      <c r="B96" s="574"/>
      <c r="C96" s="574"/>
      <c r="D96" s="574"/>
      <c r="E96" s="574"/>
      <c r="F96" s="574"/>
      <c r="G96" s="574"/>
      <c r="H96" s="574"/>
      <c r="I96" s="574"/>
      <c r="J96" s="607"/>
    </row>
    <row r="97" spans="1:10" ht="25.5">
      <c r="A97" s="77"/>
      <c r="B97" s="78" t="s">
        <v>296</v>
      </c>
      <c r="C97" s="63" t="s">
        <v>335</v>
      </c>
      <c r="D97" s="575" t="s">
        <v>336</v>
      </c>
      <c r="E97" s="577"/>
      <c r="F97" s="575" t="s">
        <v>337</v>
      </c>
      <c r="G97" s="577"/>
      <c r="H97" s="575" t="s">
        <v>347</v>
      </c>
      <c r="I97" s="577"/>
      <c r="J97" s="63" t="s">
        <v>340</v>
      </c>
    </row>
    <row r="98" spans="1:10" ht="13.5">
      <c r="A98" s="77"/>
      <c r="B98" s="80">
        <v>1</v>
      </c>
      <c r="C98" s="80">
        <v>2</v>
      </c>
      <c r="D98" s="570">
        <v>3</v>
      </c>
      <c r="E98" s="572"/>
      <c r="F98" s="570">
        <v>4</v>
      </c>
      <c r="G98" s="572"/>
      <c r="H98" s="570">
        <v>5</v>
      </c>
      <c r="I98" s="572"/>
      <c r="J98" s="80" t="s">
        <v>346</v>
      </c>
    </row>
    <row r="99" spans="1:10" s="61" customFormat="1" ht="15.75" outlineLevel="1">
      <c r="A99" s="66"/>
      <c r="B99" s="67">
        <v>1</v>
      </c>
      <c r="C99" s="75" t="s">
        <v>680</v>
      </c>
      <c r="D99" s="603" t="s">
        <v>610</v>
      </c>
      <c r="E99" s="604"/>
      <c r="F99" s="608">
        <v>100</v>
      </c>
      <c r="G99" s="609"/>
      <c r="H99" s="610">
        <v>500</v>
      </c>
      <c r="I99" s="611"/>
      <c r="J99" s="82">
        <f>F99*H99</f>
        <v>50000</v>
      </c>
    </row>
    <row r="100" spans="1:10" s="61" customFormat="1" ht="15.75" outlineLevel="1">
      <c r="A100" s="66"/>
      <c r="B100" s="67"/>
      <c r="C100" s="66"/>
      <c r="D100" s="603"/>
      <c r="E100" s="604"/>
      <c r="F100" s="608"/>
      <c r="G100" s="609"/>
      <c r="H100" s="610"/>
      <c r="I100" s="611"/>
      <c r="J100" s="82">
        <f aca="true" t="shared" si="4" ref="J100:J106">F100*H100</f>
        <v>0</v>
      </c>
    </row>
    <row r="101" spans="1:10" s="61" customFormat="1" ht="15.75" outlineLevel="1">
      <c r="A101" s="66"/>
      <c r="B101" s="67"/>
      <c r="C101" s="66"/>
      <c r="D101" s="603"/>
      <c r="E101" s="604"/>
      <c r="F101" s="608"/>
      <c r="G101" s="609"/>
      <c r="H101" s="610"/>
      <c r="I101" s="611"/>
      <c r="J101" s="82">
        <f t="shared" si="4"/>
        <v>0</v>
      </c>
    </row>
    <row r="102" spans="1:10" s="61" customFormat="1" ht="15.75" outlineLevel="1">
      <c r="A102" s="66"/>
      <c r="B102" s="67"/>
      <c r="C102" s="66"/>
      <c r="D102" s="603"/>
      <c r="E102" s="604"/>
      <c r="F102" s="608"/>
      <c r="G102" s="609"/>
      <c r="H102" s="610"/>
      <c r="I102" s="611"/>
      <c r="J102" s="82">
        <f t="shared" si="4"/>
        <v>0</v>
      </c>
    </row>
    <row r="103" spans="1:10" s="61" customFormat="1" ht="15.75" outlineLevel="1">
      <c r="A103" s="66"/>
      <c r="B103" s="67"/>
      <c r="C103" s="66"/>
      <c r="D103" s="603"/>
      <c r="E103" s="604"/>
      <c r="F103" s="608"/>
      <c r="G103" s="609"/>
      <c r="H103" s="610"/>
      <c r="I103" s="611"/>
      <c r="J103" s="82">
        <f t="shared" si="4"/>
        <v>0</v>
      </c>
    </row>
    <row r="104" spans="1:10" s="61" customFormat="1" ht="15.75" outlineLevel="1">
      <c r="A104" s="66"/>
      <c r="B104" s="67"/>
      <c r="C104" s="66"/>
      <c r="D104" s="603"/>
      <c r="E104" s="604"/>
      <c r="F104" s="608"/>
      <c r="G104" s="609"/>
      <c r="H104" s="610"/>
      <c r="I104" s="611"/>
      <c r="J104" s="82">
        <f t="shared" si="4"/>
        <v>0</v>
      </c>
    </row>
    <row r="105" spans="1:10" s="61" customFormat="1" ht="15.75" outlineLevel="1">
      <c r="A105" s="66"/>
      <c r="B105" s="67"/>
      <c r="C105" s="66"/>
      <c r="D105" s="603"/>
      <c r="E105" s="604"/>
      <c r="F105" s="608"/>
      <c r="G105" s="609"/>
      <c r="H105" s="610"/>
      <c r="I105" s="611"/>
      <c r="J105" s="82">
        <f t="shared" si="4"/>
        <v>0</v>
      </c>
    </row>
    <row r="106" spans="1:10" s="61" customFormat="1" ht="15.75" outlineLevel="1">
      <c r="A106" s="66"/>
      <c r="B106" s="67"/>
      <c r="C106" s="66"/>
      <c r="D106" s="603"/>
      <c r="E106" s="604"/>
      <c r="F106" s="608"/>
      <c r="G106" s="609"/>
      <c r="H106" s="610"/>
      <c r="I106" s="611"/>
      <c r="J106" s="82">
        <f t="shared" si="4"/>
        <v>0</v>
      </c>
    </row>
    <row r="107" spans="1:10" s="61" customFormat="1" ht="15.75" outlineLevel="1">
      <c r="A107" s="66"/>
      <c r="B107" s="67"/>
      <c r="C107" s="66"/>
      <c r="D107" s="603"/>
      <c r="E107" s="604"/>
      <c r="F107" s="608"/>
      <c r="G107" s="609"/>
      <c r="H107" s="610"/>
      <c r="I107" s="611"/>
      <c r="J107" s="82"/>
    </row>
    <row r="108" spans="1:10" s="61" customFormat="1" ht="15.75" outlineLevel="1">
      <c r="A108" s="83" t="s">
        <v>312</v>
      </c>
      <c r="B108" s="84"/>
      <c r="C108" s="561" t="s">
        <v>312</v>
      </c>
      <c r="D108" s="561"/>
      <c r="E108" s="561"/>
      <c r="F108" s="561"/>
      <c r="G108" s="561"/>
      <c r="H108" s="561"/>
      <c r="I108" s="562"/>
      <c r="J108" s="76">
        <f>SUM(J99:J107)</f>
        <v>50000</v>
      </c>
    </row>
    <row r="109" spans="1:10" s="61" customFormat="1" ht="28.5" customHeight="1">
      <c r="A109" s="573" t="s">
        <v>545</v>
      </c>
      <c r="B109" s="574"/>
      <c r="C109" s="574"/>
      <c r="D109" s="574"/>
      <c r="E109" s="574"/>
      <c r="F109" s="574"/>
      <c r="G109" s="574"/>
      <c r="H109" s="574"/>
      <c r="I109" s="574"/>
      <c r="J109" s="607"/>
    </row>
    <row r="110" spans="1:10" ht="25.5">
      <c r="A110" s="77"/>
      <c r="B110" s="78" t="s">
        <v>296</v>
      </c>
      <c r="C110" s="63" t="s">
        <v>335</v>
      </c>
      <c r="D110" s="575" t="s">
        <v>336</v>
      </c>
      <c r="E110" s="577"/>
      <c r="F110" s="575" t="s">
        <v>337</v>
      </c>
      <c r="G110" s="577"/>
      <c r="H110" s="575" t="s">
        <v>347</v>
      </c>
      <c r="I110" s="577"/>
      <c r="J110" s="63" t="s">
        <v>340</v>
      </c>
    </row>
    <row r="111" spans="1:10" ht="13.5">
      <c r="A111" s="77"/>
      <c r="B111" s="80">
        <v>1</v>
      </c>
      <c r="C111" s="80">
        <v>2</v>
      </c>
      <c r="D111" s="570">
        <v>3</v>
      </c>
      <c r="E111" s="572"/>
      <c r="F111" s="570">
        <v>4</v>
      </c>
      <c r="G111" s="572"/>
      <c r="H111" s="570">
        <v>5</v>
      </c>
      <c r="I111" s="572"/>
      <c r="J111" s="80" t="s">
        <v>346</v>
      </c>
    </row>
    <row r="112" spans="1:10" s="61" customFormat="1" ht="15.75" outlineLevel="1">
      <c r="A112" s="66"/>
      <c r="B112" s="67"/>
      <c r="C112" s="75"/>
      <c r="D112" s="603"/>
      <c r="E112" s="604"/>
      <c r="F112" s="608"/>
      <c r="G112" s="609"/>
      <c r="H112" s="610"/>
      <c r="I112" s="611"/>
      <c r="J112" s="82">
        <f>F112*H112</f>
        <v>0</v>
      </c>
    </row>
    <row r="113" spans="1:10" s="61" customFormat="1" ht="15.75" outlineLevel="1">
      <c r="A113" s="66"/>
      <c r="B113" s="67"/>
      <c r="C113" s="66"/>
      <c r="D113" s="603"/>
      <c r="E113" s="604"/>
      <c r="F113" s="608"/>
      <c r="G113" s="609"/>
      <c r="H113" s="610"/>
      <c r="I113" s="611"/>
      <c r="J113" s="82">
        <f aca="true" t="shared" si="5" ref="J113:J119">F113*H113</f>
        <v>0</v>
      </c>
    </row>
    <row r="114" spans="1:10" s="61" customFormat="1" ht="15.75" outlineLevel="1">
      <c r="A114" s="66"/>
      <c r="B114" s="67"/>
      <c r="C114" s="66"/>
      <c r="D114" s="603"/>
      <c r="E114" s="604"/>
      <c r="F114" s="608"/>
      <c r="G114" s="609"/>
      <c r="H114" s="610"/>
      <c r="I114" s="611"/>
      <c r="J114" s="82">
        <f t="shared" si="5"/>
        <v>0</v>
      </c>
    </row>
    <row r="115" spans="1:10" s="61" customFormat="1" ht="15.75" outlineLevel="1">
      <c r="A115" s="66"/>
      <c r="B115" s="67"/>
      <c r="C115" s="66"/>
      <c r="D115" s="603"/>
      <c r="E115" s="604"/>
      <c r="F115" s="608"/>
      <c r="G115" s="609"/>
      <c r="H115" s="610"/>
      <c r="I115" s="611"/>
      <c r="J115" s="82">
        <f t="shared" si="5"/>
        <v>0</v>
      </c>
    </row>
    <row r="116" spans="1:10" s="61" customFormat="1" ht="15.75" outlineLevel="1">
      <c r="A116" s="66"/>
      <c r="B116" s="67"/>
      <c r="C116" s="66"/>
      <c r="D116" s="603"/>
      <c r="E116" s="604"/>
      <c r="F116" s="608"/>
      <c r="G116" s="609"/>
      <c r="H116" s="610"/>
      <c r="I116" s="611"/>
      <c r="J116" s="82">
        <f t="shared" si="5"/>
        <v>0</v>
      </c>
    </row>
    <row r="117" spans="1:10" s="61" customFormat="1" ht="15.75" outlineLevel="1">
      <c r="A117" s="66"/>
      <c r="B117" s="67"/>
      <c r="C117" s="66"/>
      <c r="D117" s="603"/>
      <c r="E117" s="604"/>
      <c r="F117" s="608"/>
      <c r="G117" s="609"/>
      <c r="H117" s="610"/>
      <c r="I117" s="611"/>
      <c r="J117" s="82">
        <f t="shared" si="5"/>
        <v>0</v>
      </c>
    </row>
    <row r="118" spans="1:10" s="61" customFormat="1" ht="15.75" outlineLevel="1">
      <c r="A118" s="66"/>
      <c r="B118" s="67"/>
      <c r="C118" s="66"/>
      <c r="D118" s="603"/>
      <c r="E118" s="604"/>
      <c r="F118" s="608"/>
      <c r="G118" s="609"/>
      <c r="H118" s="610"/>
      <c r="I118" s="611"/>
      <c r="J118" s="82">
        <f t="shared" si="5"/>
        <v>0</v>
      </c>
    </row>
    <row r="119" spans="1:10" s="61" customFormat="1" ht="15.75" outlineLevel="1">
      <c r="A119" s="66"/>
      <c r="B119" s="67"/>
      <c r="C119" s="66"/>
      <c r="D119" s="603"/>
      <c r="E119" s="604"/>
      <c r="F119" s="608"/>
      <c r="G119" s="609"/>
      <c r="H119" s="610"/>
      <c r="I119" s="611"/>
      <c r="J119" s="82">
        <f t="shared" si="5"/>
        <v>0</v>
      </c>
    </row>
    <row r="120" spans="1:10" s="61" customFormat="1" ht="15.75" outlineLevel="1">
      <c r="A120" s="66"/>
      <c r="B120" s="67"/>
      <c r="C120" s="66"/>
      <c r="D120" s="603"/>
      <c r="E120" s="604"/>
      <c r="F120" s="608"/>
      <c r="G120" s="609"/>
      <c r="H120" s="610"/>
      <c r="I120" s="611"/>
      <c r="J120" s="82"/>
    </row>
    <row r="121" spans="1:10" s="61" customFormat="1" ht="15.75" outlineLevel="1">
      <c r="A121" s="83" t="s">
        <v>312</v>
      </c>
      <c r="B121" s="84"/>
      <c r="C121" s="561" t="s">
        <v>312</v>
      </c>
      <c r="D121" s="561"/>
      <c r="E121" s="561"/>
      <c r="F121" s="561"/>
      <c r="G121" s="561"/>
      <c r="H121" s="561"/>
      <c r="I121" s="562"/>
      <c r="J121" s="76">
        <f>SUM(J112:J120)</f>
        <v>0</v>
      </c>
    </row>
    <row r="122" spans="1:10" s="61" customFormat="1" ht="28.5" customHeight="1">
      <c r="A122" s="573" t="s">
        <v>546</v>
      </c>
      <c r="B122" s="574"/>
      <c r="C122" s="574"/>
      <c r="D122" s="574"/>
      <c r="E122" s="574"/>
      <c r="F122" s="574"/>
      <c r="G122" s="574"/>
      <c r="H122" s="574"/>
      <c r="I122" s="574"/>
      <c r="J122" s="607"/>
    </row>
    <row r="123" spans="1:10" ht="25.5">
      <c r="A123" s="77"/>
      <c r="B123" s="78" t="s">
        <v>296</v>
      </c>
      <c r="C123" s="63" t="s">
        <v>335</v>
      </c>
      <c r="D123" s="575" t="s">
        <v>336</v>
      </c>
      <c r="E123" s="577"/>
      <c r="F123" s="575" t="s">
        <v>337</v>
      </c>
      <c r="G123" s="577"/>
      <c r="H123" s="575" t="s">
        <v>347</v>
      </c>
      <c r="I123" s="577"/>
      <c r="J123" s="63" t="s">
        <v>340</v>
      </c>
    </row>
    <row r="124" spans="1:10" ht="13.5">
      <c r="A124" s="77"/>
      <c r="B124" s="80">
        <v>1</v>
      </c>
      <c r="C124" s="80">
        <v>2</v>
      </c>
      <c r="D124" s="570">
        <v>3</v>
      </c>
      <c r="E124" s="572"/>
      <c r="F124" s="570">
        <v>4</v>
      </c>
      <c r="G124" s="572"/>
      <c r="H124" s="570">
        <v>5</v>
      </c>
      <c r="I124" s="572"/>
      <c r="J124" s="80" t="s">
        <v>346</v>
      </c>
    </row>
    <row r="125" spans="1:10" s="61" customFormat="1" ht="15.75" outlineLevel="1">
      <c r="A125" s="66"/>
      <c r="B125" s="67">
        <v>1</v>
      </c>
      <c r="C125" s="75" t="s">
        <v>609</v>
      </c>
      <c r="D125" s="603" t="s">
        <v>610</v>
      </c>
      <c r="E125" s="604"/>
      <c r="F125" s="608">
        <v>100</v>
      </c>
      <c r="G125" s="609"/>
      <c r="H125" s="610">
        <v>692.1302</v>
      </c>
      <c r="I125" s="611"/>
      <c r="J125" s="82">
        <f>F125*H125</f>
        <v>69213.01999999999</v>
      </c>
    </row>
    <row r="126" spans="1:10" s="61" customFormat="1" ht="15.75" outlineLevel="1">
      <c r="A126" s="66"/>
      <c r="B126" s="67"/>
      <c r="C126" s="66"/>
      <c r="D126" s="603"/>
      <c r="E126" s="604"/>
      <c r="F126" s="608"/>
      <c r="G126" s="609"/>
      <c r="H126" s="610"/>
      <c r="I126" s="611"/>
      <c r="J126" s="82">
        <f aca="true" t="shared" si="6" ref="J126:J132">F126*H126</f>
        <v>0</v>
      </c>
    </row>
    <row r="127" spans="1:10" s="61" customFormat="1" ht="15.75" outlineLevel="1">
      <c r="A127" s="66"/>
      <c r="B127" s="67"/>
      <c r="C127" s="66"/>
      <c r="D127" s="603"/>
      <c r="E127" s="604"/>
      <c r="F127" s="608"/>
      <c r="G127" s="609"/>
      <c r="H127" s="610"/>
      <c r="I127" s="611"/>
      <c r="J127" s="82">
        <f t="shared" si="6"/>
        <v>0</v>
      </c>
    </row>
    <row r="128" spans="1:10" s="61" customFormat="1" ht="15.75" outlineLevel="1">
      <c r="A128" s="66"/>
      <c r="B128" s="67"/>
      <c r="C128" s="66"/>
      <c r="D128" s="603"/>
      <c r="E128" s="604"/>
      <c r="F128" s="608"/>
      <c r="G128" s="609"/>
      <c r="H128" s="610"/>
      <c r="I128" s="611"/>
      <c r="J128" s="82">
        <f t="shared" si="6"/>
        <v>0</v>
      </c>
    </row>
    <row r="129" spans="1:10" s="61" customFormat="1" ht="15.75" outlineLevel="1">
      <c r="A129" s="66"/>
      <c r="B129" s="67"/>
      <c r="C129" s="66"/>
      <c r="D129" s="603"/>
      <c r="E129" s="604"/>
      <c r="F129" s="608"/>
      <c r="G129" s="609"/>
      <c r="H129" s="610"/>
      <c r="I129" s="611"/>
      <c r="J129" s="82">
        <f t="shared" si="6"/>
        <v>0</v>
      </c>
    </row>
    <row r="130" spans="1:10" s="61" customFormat="1" ht="15.75" outlineLevel="1">
      <c r="A130" s="66"/>
      <c r="B130" s="67"/>
      <c r="C130" s="66"/>
      <c r="D130" s="603"/>
      <c r="E130" s="604"/>
      <c r="F130" s="608"/>
      <c r="G130" s="609"/>
      <c r="H130" s="610"/>
      <c r="I130" s="611"/>
      <c r="J130" s="82">
        <f t="shared" si="6"/>
        <v>0</v>
      </c>
    </row>
    <row r="131" spans="1:10" s="61" customFormat="1" ht="15.75" outlineLevel="1">
      <c r="A131" s="66"/>
      <c r="B131" s="67"/>
      <c r="C131" s="66"/>
      <c r="D131" s="603"/>
      <c r="E131" s="604"/>
      <c r="F131" s="608"/>
      <c r="G131" s="609"/>
      <c r="H131" s="610"/>
      <c r="I131" s="611"/>
      <c r="J131" s="82">
        <f t="shared" si="6"/>
        <v>0</v>
      </c>
    </row>
    <row r="132" spans="1:10" s="61" customFormat="1" ht="15.75" outlineLevel="1">
      <c r="A132" s="66"/>
      <c r="B132" s="67"/>
      <c r="C132" s="66"/>
      <c r="D132" s="603"/>
      <c r="E132" s="604"/>
      <c r="F132" s="608"/>
      <c r="G132" s="609"/>
      <c r="H132" s="610"/>
      <c r="I132" s="611"/>
      <c r="J132" s="82">
        <f t="shared" si="6"/>
        <v>0</v>
      </c>
    </row>
    <row r="133" spans="1:10" s="61" customFormat="1" ht="15.75" outlineLevel="1">
      <c r="A133" s="66"/>
      <c r="B133" s="67"/>
      <c r="C133" s="66"/>
      <c r="D133" s="603"/>
      <c r="E133" s="604"/>
      <c r="F133" s="608"/>
      <c r="G133" s="609"/>
      <c r="H133" s="610"/>
      <c r="I133" s="611"/>
      <c r="J133" s="82"/>
    </row>
    <row r="134" spans="1:10" s="61" customFormat="1" ht="15.75" outlineLevel="1">
      <c r="A134" s="83" t="s">
        <v>312</v>
      </c>
      <c r="B134" s="84"/>
      <c r="C134" s="561" t="s">
        <v>312</v>
      </c>
      <c r="D134" s="561"/>
      <c r="E134" s="561"/>
      <c r="F134" s="561"/>
      <c r="G134" s="561"/>
      <c r="H134" s="561"/>
      <c r="I134" s="562"/>
      <c r="J134" s="76">
        <f>SUM(J125:J133)</f>
        <v>69213.01999999999</v>
      </c>
    </row>
    <row r="135" spans="3:10" s="61" customFormat="1" ht="21" customHeight="1">
      <c r="C135" s="553" t="s">
        <v>354</v>
      </c>
      <c r="D135" s="553"/>
      <c r="E135" s="553"/>
      <c r="F135" s="553"/>
      <c r="G135" s="553"/>
      <c r="H135" s="553"/>
      <c r="I135" s="554"/>
      <c r="J135" s="103">
        <f>J21+J31+J34+J52+J62+J73+J83+J95+J108+J121+J134+J88+J67</f>
        <v>489213.02</v>
      </c>
    </row>
    <row r="137" spans="2:10" ht="12.75">
      <c r="B137" s="79" t="s">
        <v>144</v>
      </c>
      <c r="D137" s="124"/>
      <c r="E137" s="124"/>
      <c r="F137" s="125"/>
      <c r="I137" s="124" t="s">
        <v>662</v>
      </c>
      <c r="J137" s="124"/>
    </row>
    <row r="138" spans="9:10" ht="12.75">
      <c r="I138" s="550" t="s">
        <v>355</v>
      </c>
      <c r="J138" s="550"/>
    </row>
    <row r="140" spans="2:10" ht="12.75">
      <c r="B140" s="79" t="s">
        <v>356</v>
      </c>
      <c r="D140" s="124"/>
      <c r="E140" s="124"/>
      <c r="F140" s="125"/>
      <c r="I140" s="124" t="s">
        <v>663</v>
      </c>
      <c r="J140" s="124"/>
    </row>
    <row r="141" spans="9:10" ht="12.75" customHeight="1">
      <c r="I141" s="550" t="s">
        <v>355</v>
      </c>
      <c r="J141" s="550"/>
    </row>
    <row r="142" ht="12.75" customHeight="1"/>
    <row r="143" spans="2:10" ht="12.75">
      <c r="B143" s="79" t="s">
        <v>357</v>
      </c>
      <c r="C143" s="124"/>
      <c r="D143" s="124"/>
      <c r="F143" s="125">
        <v>530781</v>
      </c>
      <c r="G143" s="124"/>
      <c r="I143" s="124" t="s">
        <v>663</v>
      </c>
      <c r="J143" s="124"/>
    </row>
    <row r="144" spans="3:10" ht="12.75">
      <c r="C144" s="551" t="s">
        <v>146</v>
      </c>
      <c r="D144" s="551"/>
      <c r="F144" s="552" t="s">
        <v>149</v>
      </c>
      <c r="G144" s="552"/>
      <c r="I144" s="550" t="s">
        <v>355</v>
      </c>
      <c r="J144" s="550"/>
    </row>
    <row r="146" ht="12.75">
      <c r="C146" s="186"/>
    </row>
  </sheetData>
  <sheetProtection/>
  <mergeCells count="269">
    <mergeCell ref="D87:E87"/>
    <mergeCell ref="H87:I87"/>
    <mergeCell ref="D88:E88"/>
    <mergeCell ref="H88:I88"/>
    <mergeCell ref="D67:E67"/>
    <mergeCell ref="B84:K84"/>
    <mergeCell ref="D85:E85"/>
    <mergeCell ref="H85:I85"/>
    <mergeCell ref="C83:I83"/>
    <mergeCell ref="D86:E86"/>
    <mergeCell ref="H64:I64"/>
    <mergeCell ref="H65:I65"/>
    <mergeCell ref="H66:I66"/>
    <mergeCell ref="H67:I67"/>
    <mergeCell ref="D133:E133"/>
    <mergeCell ref="F133:G133"/>
    <mergeCell ref="H133:I133"/>
    <mergeCell ref="D129:E129"/>
    <mergeCell ref="F129:G129"/>
    <mergeCell ref="H129:I129"/>
    <mergeCell ref="C134:I134"/>
    <mergeCell ref="C135:I135"/>
    <mergeCell ref="D131:E131"/>
    <mergeCell ref="F131:G131"/>
    <mergeCell ref="H131:I131"/>
    <mergeCell ref="D132:E132"/>
    <mergeCell ref="F132:G132"/>
    <mergeCell ref="H132:I132"/>
    <mergeCell ref="D130:E130"/>
    <mergeCell ref="F130:G130"/>
    <mergeCell ref="H130:I130"/>
    <mergeCell ref="D127:E127"/>
    <mergeCell ref="F127:G127"/>
    <mergeCell ref="H127:I127"/>
    <mergeCell ref="D128:E128"/>
    <mergeCell ref="F128:G128"/>
    <mergeCell ref="H128:I128"/>
    <mergeCell ref="D125:E125"/>
    <mergeCell ref="F125:G125"/>
    <mergeCell ref="H125:I125"/>
    <mergeCell ref="D126:E126"/>
    <mergeCell ref="F126:G126"/>
    <mergeCell ref="H126:I126"/>
    <mergeCell ref="C121:I121"/>
    <mergeCell ref="A122:J122"/>
    <mergeCell ref="D123:E123"/>
    <mergeCell ref="F123:G123"/>
    <mergeCell ref="H123:I123"/>
    <mergeCell ref="D124:E124"/>
    <mergeCell ref="F124:G124"/>
    <mergeCell ref="H124:I124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7:E107"/>
    <mergeCell ref="F107:G107"/>
    <mergeCell ref="H107:I107"/>
    <mergeCell ref="C108:I108"/>
    <mergeCell ref="A109:J109"/>
    <mergeCell ref="D110:E110"/>
    <mergeCell ref="F110:G110"/>
    <mergeCell ref="H110:I110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C95:I95"/>
    <mergeCell ref="A96:J96"/>
    <mergeCell ref="D97:E97"/>
    <mergeCell ref="F97:G97"/>
    <mergeCell ref="H97:I97"/>
    <mergeCell ref="D98:E98"/>
    <mergeCell ref="F98:G98"/>
    <mergeCell ref="H98:I98"/>
    <mergeCell ref="D94:E94"/>
    <mergeCell ref="F94:G94"/>
    <mergeCell ref="H94:I94"/>
    <mergeCell ref="D92:E92"/>
    <mergeCell ref="F92:G92"/>
    <mergeCell ref="H92:I92"/>
    <mergeCell ref="D93:E93"/>
    <mergeCell ref="F93:G93"/>
    <mergeCell ref="H93:I93"/>
    <mergeCell ref="A89:J89"/>
    <mergeCell ref="D90:E90"/>
    <mergeCell ref="F90:G90"/>
    <mergeCell ref="H90:I90"/>
    <mergeCell ref="D91:E91"/>
    <mergeCell ref="F91:G91"/>
    <mergeCell ref="H91:I91"/>
    <mergeCell ref="H86:I86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A73:I73"/>
    <mergeCell ref="A74:J74"/>
    <mergeCell ref="D75:E75"/>
    <mergeCell ref="F75:G75"/>
    <mergeCell ref="H75:I75"/>
    <mergeCell ref="D76:E76"/>
    <mergeCell ref="F76:G76"/>
    <mergeCell ref="H76:I76"/>
    <mergeCell ref="A62:I62"/>
    <mergeCell ref="A68:J68"/>
    <mergeCell ref="C71:F71"/>
    <mergeCell ref="H71:I71"/>
    <mergeCell ref="C72:F72"/>
    <mergeCell ref="H72:I72"/>
    <mergeCell ref="B63:K63"/>
    <mergeCell ref="D64:E64"/>
    <mergeCell ref="D65:E65"/>
    <mergeCell ref="D66:E66"/>
    <mergeCell ref="D59:E59"/>
    <mergeCell ref="H59:I59"/>
    <mergeCell ref="C69:F69"/>
    <mergeCell ref="H69:I69"/>
    <mergeCell ref="C70:F70"/>
    <mergeCell ref="H70:I70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A52:I52"/>
    <mergeCell ref="A53:J53"/>
    <mergeCell ref="D54:E54"/>
    <mergeCell ref="H54:I54"/>
    <mergeCell ref="D55:E55"/>
    <mergeCell ref="H55:I55"/>
    <mergeCell ref="D49:E49"/>
    <mergeCell ref="H49:I49"/>
    <mergeCell ref="D50:E50"/>
    <mergeCell ref="H50:I50"/>
    <mergeCell ref="D51:E51"/>
    <mergeCell ref="H51:I51"/>
    <mergeCell ref="D46:E46"/>
    <mergeCell ref="H46:I46"/>
    <mergeCell ref="D47:E47"/>
    <mergeCell ref="H47:I47"/>
    <mergeCell ref="D48:E48"/>
    <mergeCell ref="H48:I48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A34:I34"/>
    <mergeCell ref="D38:E38"/>
    <mergeCell ref="H38:I38"/>
    <mergeCell ref="D39:E39"/>
    <mergeCell ref="H39:I39"/>
    <mergeCell ref="A32:J32"/>
    <mergeCell ref="D33:E33"/>
    <mergeCell ref="H33:I33"/>
    <mergeCell ref="A35:J35"/>
    <mergeCell ref="D36:E36"/>
    <mergeCell ref="H36:I36"/>
    <mergeCell ref="H27:I27"/>
    <mergeCell ref="H28:I28"/>
    <mergeCell ref="H29:I29"/>
    <mergeCell ref="D30:E30"/>
    <mergeCell ref="H30:I30"/>
    <mergeCell ref="A31:I31"/>
    <mergeCell ref="D24:E24"/>
    <mergeCell ref="H24:I24"/>
    <mergeCell ref="C21:I21"/>
    <mergeCell ref="H25:I25"/>
    <mergeCell ref="D26:E26"/>
    <mergeCell ref="H26:I26"/>
    <mergeCell ref="D20:E20"/>
    <mergeCell ref="F20:G20"/>
    <mergeCell ref="H20:I20"/>
    <mergeCell ref="A22:J22"/>
    <mergeCell ref="D23:E23"/>
    <mergeCell ref="H23:I23"/>
    <mergeCell ref="B5:J5"/>
    <mergeCell ref="E7:J7"/>
    <mergeCell ref="D8:J8"/>
    <mergeCell ref="B10:J10"/>
    <mergeCell ref="E12:G12"/>
    <mergeCell ref="E13:G13"/>
    <mergeCell ref="H13:J13"/>
    <mergeCell ref="H12:J12"/>
    <mergeCell ref="I138:J138"/>
    <mergeCell ref="I141:J141"/>
    <mergeCell ref="C144:D144"/>
    <mergeCell ref="F144:G144"/>
    <mergeCell ref="I144:J144"/>
    <mergeCell ref="E14:G14"/>
    <mergeCell ref="H14:J14"/>
    <mergeCell ref="E15:G15"/>
    <mergeCell ref="H15:J15"/>
    <mergeCell ref="A19:J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="75" zoomScaleNormal="75" zoomScalePageLayoutView="0" workbookViewId="0" topLeftCell="B1">
      <selection activeCell="H24" sqref="H24:I2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spans="2:10" s="60" customFormat="1" ht="18.75">
      <c r="B4" s="582" t="s">
        <v>291</v>
      </c>
      <c r="C4" s="582"/>
      <c r="D4" s="582"/>
      <c r="E4" s="582"/>
      <c r="F4" s="582"/>
      <c r="G4" s="582"/>
      <c r="H4" s="582"/>
      <c r="I4" s="582"/>
      <c r="J4" s="582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292</v>
      </c>
      <c r="E6" s="583" t="s">
        <v>470</v>
      </c>
      <c r="F6" s="583"/>
      <c r="G6" s="583"/>
      <c r="H6" s="583"/>
      <c r="I6" s="583"/>
      <c r="J6" s="583"/>
    </row>
    <row r="7" spans="2:10" s="60" customFormat="1" ht="19.5">
      <c r="B7" s="60" t="s">
        <v>293</v>
      </c>
      <c r="D7" s="584"/>
      <c r="E7" s="584"/>
      <c r="F7" s="584"/>
      <c r="G7" s="584"/>
      <c r="H7" s="584"/>
      <c r="I7" s="584"/>
      <c r="J7" s="584"/>
    </row>
    <row r="8" s="61" customFormat="1" ht="15.75">
      <c r="F8" s="62"/>
    </row>
    <row r="9" spans="2:6" s="61" customFormat="1" ht="15.75">
      <c r="B9" s="95" t="s">
        <v>475</v>
      </c>
      <c r="F9" s="62"/>
    </row>
    <row r="10" s="61" customFormat="1" ht="15.75">
      <c r="F10" s="62"/>
    </row>
    <row r="11" spans="2:10" s="61" customFormat="1" ht="45" customHeight="1">
      <c r="B11" s="140" t="s">
        <v>296</v>
      </c>
      <c r="C11" s="140" t="s">
        <v>0</v>
      </c>
      <c r="D11" s="140" t="s">
        <v>337</v>
      </c>
      <c r="E11" s="585" t="s">
        <v>476</v>
      </c>
      <c r="F11" s="585"/>
      <c r="G11" s="585"/>
      <c r="H11" s="585" t="s">
        <v>477</v>
      </c>
      <c r="I11" s="585"/>
      <c r="J11" s="585"/>
    </row>
    <row r="12" spans="2:10" s="61" customFormat="1" ht="15.75">
      <c r="B12" s="132"/>
      <c r="C12" s="132"/>
      <c r="D12" s="131"/>
      <c r="E12" s="578"/>
      <c r="F12" s="578"/>
      <c r="G12" s="578"/>
      <c r="H12" s="579"/>
      <c r="I12" s="579"/>
      <c r="J12" s="579"/>
    </row>
    <row r="13" spans="2:10" s="61" customFormat="1" ht="15.75">
      <c r="B13" s="132"/>
      <c r="C13" s="132"/>
      <c r="D13" s="131"/>
      <c r="E13" s="578"/>
      <c r="F13" s="578"/>
      <c r="G13" s="578"/>
      <c r="H13" s="579"/>
      <c r="I13" s="579"/>
      <c r="J13" s="579"/>
    </row>
    <row r="14" spans="2:10" s="95" customFormat="1" ht="15.75">
      <c r="B14" s="134"/>
      <c r="C14" s="134" t="s">
        <v>181</v>
      </c>
      <c r="D14" s="135"/>
      <c r="E14" s="580"/>
      <c r="F14" s="580"/>
      <c r="G14" s="580"/>
      <c r="H14" s="581"/>
      <c r="I14" s="581"/>
      <c r="J14" s="581"/>
    </row>
    <row r="15" s="61" customFormat="1" ht="15.75">
      <c r="F15" s="62"/>
    </row>
    <row r="16" spans="2:10" s="61" customFormat="1" ht="16.5">
      <c r="B16" s="137" t="s">
        <v>478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573" t="s">
        <v>471</v>
      </c>
      <c r="B18" s="589"/>
      <c r="C18" s="589"/>
      <c r="D18" s="589"/>
      <c r="E18" s="589"/>
      <c r="F18" s="589"/>
      <c r="G18" s="589"/>
      <c r="H18" s="589"/>
      <c r="I18" s="589"/>
      <c r="J18" s="589"/>
    </row>
    <row r="19" spans="1:10" ht="27">
      <c r="A19" s="77"/>
      <c r="B19" s="97" t="s">
        <v>296</v>
      </c>
      <c r="C19" s="63" t="s">
        <v>335</v>
      </c>
      <c r="D19" s="602" t="s">
        <v>336</v>
      </c>
      <c r="E19" s="602"/>
      <c r="F19" s="63" t="s">
        <v>337</v>
      </c>
      <c r="G19" s="63" t="s">
        <v>338</v>
      </c>
      <c r="H19" s="602" t="s">
        <v>339</v>
      </c>
      <c r="I19" s="602"/>
      <c r="J19" s="63" t="s">
        <v>340</v>
      </c>
    </row>
    <row r="20" spans="1:10" s="99" customFormat="1" ht="12.75">
      <c r="A20" s="98"/>
      <c r="B20" s="80">
        <v>1</v>
      </c>
      <c r="C20" s="80">
        <v>2</v>
      </c>
      <c r="D20" s="570">
        <v>3</v>
      </c>
      <c r="E20" s="572"/>
      <c r="F20" s="80">
        <v>4</v>
      </c>
      <c r="G20" s="80">
        <v>5</v>
      </c>
      <c r="H20" s="570">
        <v>6</v>
      </c>
      <c r="I20" s="572"/>
      <c r="J20" s="80" t="s">
        <v>341</v>
      </c>
    </row>
    <row r="21" spans="1:10" s="61" customFormat="1" ht="15.75" outlineLevel="1">
      <c r="A21" s="66"/>
      <c r="B21" s="67">
        <v>1</v>
      </c>
      <c r="C21" s="66" t="s">
        <v>365</v>
      </c>
      <c r="D21" s="75" t="s">
        <v>343</v>
      </c>
      <c r="E21" s="100"/>
      <c r="F21" s="81"/>
      <c r="G21" s="101"/>
      <c r="H21" s="603">
        <v>12</v>
      </c>
      <c r="I21" s="604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366</v>
      </c>
      <c r="D22" s="612" t="s">
        <v>367</v>
      </c>
      <c r="E22" s="613"/>
      <c r="F22" s="81"/>
      <c r="G22" s="101"/>
      <c r="H22" s="603">
        <v>12</v>
      </c>
      <c r="I22" s="604"/>
      <c r="J22" s="74">
        <f t="shared" si="0"/>
        <v>0</v>
      </c>
    </row>
    <row r="23" spans="1:10" s="61" customFormat="1" ht="15.75" outlineLevel="1">
      <c r="A23" s="114"/>
      <c r="B23" s="102">
        <v>3</v>
      </c>
      <c r="C23" s="66" t="s">
        <v>368</v>
      </c>
      <c r="D23" s="75" t="s">
        <v>369</v>
      </c>
      <c r="E23" s="100"/>
      <c r="F23" s="81"/>
      <c r="G23" s="101"/>
      <c r="H23" s="603">
        <v>12</v>
      </c>
      <c r="I23" s="604"/>
      <c r="J23" s="74">
        <f t="shared" si="0"/>
        <v>0</v>
      </c>
    </row>
    <row r="24" spans="1:10" s="61" customFormat="1" ht="15.75" outlineLevel="1">
      <c r="A24" s="114"/>
      <c r="B24" s="102">
        <v>4</v>
      </c>
      <c r="C24" s="66" t="s">
        <v>370</v>
      </c>
      <c r="D24" s="75" t="s">
        <v>369</v>
      </c>
      <c r="E24" s="100"/>
      <c r="F24" s="81"/>
      <c r="G24" s="101"/>
      <c r="H24" s="603">
        <v>12</v>
      </c>
      <c r="I24" s="604"/>
      <c r="J24" s="74">
        <f t="shared" si="0"/>
        <v>0</v>
      </c>
    </row>
    <row r="25" spans="1:10" s="61" customFormat="1" ht="15.75" outlineLevel="1">
      <c r="A25" s="114"/>
      <c r="B25" s="102">
        <v>5</v>
      </c>
      <c r="C25" s="66" t="s">
        <v>342</v>
      </c>
      <c r="D25" s="75" t="s">
        <v>371</v>
      </c>
      <c r="E25" s="100"/>
      <c r="F25" s="81"/>
      <c r="G25" s="101"/>
      <c r="H25" s="603">
        <v>12</v>
      </c>
      <c r="I25" s="604"/>
      <c r="J25" s="74">
        <f t="shared" si="0"/>
        <v>0</v>
      </c>
    </row>
    <row r="26" spans="1:10" s="61" customFormat="1" ht="15.75" outlineLevel="1">
      <c r="A26" s="114"/>
      <c r="B26" s="102">
        <v>6</v>
      </c>
      <c r="C26" s="66" t="s">
        <v>372</v>
      </c>
      <c r="D26" s="614" t="s">
        <v>373</v>
      </c>
      <c r="E26" s="615"/>
      <c r="F26" s="81"/>
      <c r="G26" s="101"/>
      <c r="H26" s="603">
        <v>12</v>
      </c>
      <c r="I26" s="604"/>
      <c r="J26" s="74">
        <f t="shared" si="0"/>
        <v>0</v>
      </c>
    </row>
    <row r="27" spans="1:10" s="61" customFormat="1" ht="15.75" outlineLevel="1">
      <c r="A27" s="560" t="s">
        <v>312</v>
      </c>
      <c r="B27" s="561"/>
      <c r="C27" s="561"/>
      <c r="D27" s="561"/>
      <c r="E27" s="561"/>
      <c r="F27" s="561"/>
      <c r="G27" s="561"/>
      <c r="H27" s="561"/>
      <c r="I27" s="562"/>
      <c r="J27" s="103">
        <f>SUM(J21:J26)</f>
        <v>0</v>
      </c>
    </row>
    <row r="28" spans="1:10" s="61" customFormat="1" ht="21.75" customHeight="1">
      <c r="A28" s="573" t="s">
        <v>472</v>
      </c>
      <c r="B28" s="574"/>
      <c r="C28" s="574"/>
      <c r="D28" s="574"/>
      <c r="E28" s="574"/>
      <c r="F28" s="574"/>
      <c r="G28" s="574"/>
      <c r="H28" s="574"/>
      <c r="I28" s="574"/>
      <c r="J28" s="574"/>
    </row>
    <row r="29" spans="1:10" s="61" customFormat="1" ht="31.5" outlineLevel="1">
      <c r="A29" s="66"/>
      <c r="B29" s="67">
        <v>1</v>
      </c>
      <c r="C29" s="66" t="s">
        <v>375</v>
      </c>
      <c r="D29" s="614" t="s">
        <v>376</v>
      </c>
      <c r="E29" s="615"/>
      <c r="F29" s="68"/>
      <c r="G29" s="104"/>
      <c r="H29" s="605">
        <v>12</v>
      </c>
      <c r="I29" s="606"/>
      <c r="J29" s="74">
        <f>F29*G29*H29</f>
        <v>0</v>
      </c>
    </row>
    <row r="30" spans="1:10" s="61" customFormat="1" ht="15.75" outlineLevel="1">
      <c r="A30" s="560" t="s">
        <v>312</v>
      </c>
      <c r="B30" s="561"/>
      <c r="C30" s="561"/>
      <c r="D30" s="561"/>
      <c r="E30" s="561"/>
      <c r="F30" s="561"/>
      <c r="G30" s="561"/>
      <c r="H30" s="561"/>
      <c r="I30" s="562"/>
      <c r="J30" s="76">
        <f>SUM(J29:J29)</f>
        <v>0</v>
      </c>
    </row>
    <row r="31" spans="1:10" s="61" customFormat="1" ht="27.75" customHeight="1">
      <c r="A31" s="573" t="s">
        <v>547</v>
      </c>
      <c r="B31" s="574"/>
      <c r="C31" s="574"/>
      <c r="D31" s="574"/>
      <c r="E31" s="574"/>
      <c r="F31" s="574"/>
      <c r="G31" s="574"/>
      <c r="H31" s="574"/>
      <c r="I31" s="574"/>
      <c r="J31" s="574"/>
    </row>
    <row r="32" spans="1:10" ht="27">
      <c r="A32" s="77"/>
      <c r="B32" s="97" t="s">
        <v>296</v>
      </c>
      <c r="C32" s="63" t="s">
        <v>335</v>
      </c>
      <c r="D32" s="602" t="s">
        <v>336</v>
      </c>
      <c r="E32" s="602"/>
      <c r="F32" s="63" t="s">
        <v>337</v>
      </c>
      <c r="G32" s="63" t="s">
        <v>338</v>
      </c>
      <c r="H32" s="602" t="s">
        <v>339</v>
      </c>
      <c r="I32" s="602"/>
      <c r="J32" s="63" t="s">
        <v>340</v>
      </c>
    </row>
    <row r="33" spans="1:10" s="99" customFormat="1" ht="12.75">
      <c r="A33" s="98"/>
      <c r="B33" s="80">
        <v>1</v>
      </c>
      <c r="C33" s="80">
        <v>2</v>
      </c>
      <c r="D33" s="570">
        <v>3</v>
      </c>
      <c r="E33" s="572"/>
      <c r="F33" s="80">
        <v>4</v>
      </c>
      <c r="G33" s="80">
        <v>5</v>
      </c>
      <c r="H33" s="570">
        <v>6</v>
      </c>
      <c r="I33" s="572"/>
      <c r="J33" s="80" t="s">
        <v>341</v>
      </c>
    </row>
    <row r="34" spans="1:10" s="95" customFormat="1" ht="31.5" outlineLevel="2">
      <c r="A34" s="90"/>
      <c r="B34" s="91" t="s">
        <v>387</v>
      </c>
      <c r="C34" s="90" t="s">
        <v>388</v>
      </c>
      <c r="D34" s="616" t="s">
        <v>319</v>
      </c>
      <c r="E34" s="617"/>
      <c r="F34" s="106" t="s">
        <v>319</v>
      </c>
      <c r="G34" s="106" t="s">
        <v>319</v>
      </c>
      <c r="H34" s="618" t="s">
        <v>319</v>
      </c>
      <c r="I34" s="619"/>
      <c r="J34" s="94"/>
    </row>
    <row r="35" spans="1:10" s="61" customFormat="1" ht="15.75" outlineLevel="2">
      <c r="A35" s="66"/>
      <c r="B35" s="107" t="s">
        <v>320</v>
      </c>
      <c r="C35" s="66"/>
      <c r="D35" s="563"/>
      <c r="E35" s="565"/>
      <c r="F35" s="105"/>
      <c r="G35" s="101"/>
      <c r="H35" s="605"/>
      <c r="I35" s="606"/>
      <c r="J35" s="74">
        <f aca="true" t="shared" si="1" ref="J35:J40">F35*G35*H35</f>
        <v>0</v>
      </c>
    </row>
    <row r="36" spans="1:10" s="61" customFormat="1" ht="15.75" outlineLevel="2">
      <c r="A36" s="66"/>
      <c r="B36" s="67" t="s">
        <v>322</v>
      </c>
      <c r="C36" s="66"/>
      <c r="D36" s="563"/>
      <c r="E36" s="565"/>
      <c r="F36" s="105"/>
      <c r="G36" s="101"/>
      <c r="H36" s="605"/>
      <c r="I36" s="606"/>
      <c r="J36" s="74">
        <f t="shared" si="1"/>
        <v>0</v>
      </c>
    </row>
    <row r="37" spans="1:10" s="61" customFormat="1" ht="15.75" outlineLevel="2">
      <c r="A37" s="66"/>
      <c r="B37" s="107" t="s">
        <v>393</v>
      </c>
      <c r="C37" s="66"/>
      <c r="D37" s="563"/>
      <c r="E37" s="565"/>
      <c r="F37" s="105"/>
      <c r="G37" s="101"/>
      <c r="H37" s="605"/>
      <c r="I37" s="606"/>
      <c r="J37" s="74">
        <f>F37*G37*H37</f>
        <v>0</v>
      </c>
    </row>
    <row r="38" spans="1:10" s="61" customFormat="1" ht="15.75" outlineLevel="2">
      <c r="A38" s="66"/>
      <c r="B38" s="67" t="s">
        <v>395</v>
      </c>
      <c r="C38" s="66"/>
      <c r="D38" s="563"/>
      <c r="E38" s="565"/>
      <c r="F38" s="105"/>
      <c r="G38" s="101"/>
      <c r="H38" s="605"/>
      <c r="I38" s="606"/>
      <c r="J38" s="74">
        <f t="shared" si="1"/>
        <v>0</v>
      </c>
    </row>
    <row r="39" spans="1:10" s="61" customFormat="1" ht="15.75" outlineLevel="2">
      <c r="A39" s="66"/>
      <c r="B39" s="67" t="s">
        <v>397</v>
      </c>
      <c r="C39" s="66"/>
      <c r="D39" s="563"/>
      <c r="E39" s="565"/>
      <c r="F39" s="105"/>
      <c r="G39" s="101"/>
      <c r="H39" s="605"/>
      <c r="I39" s="606"/>
      <c r="J39" s="74"/>
    </row>
    <row r="40" spans="1:10" s="61" customFormat="1" ht="15.75" outlineLevel="2">
      <c r="A40" s="66"/>
      <c r="B40" s="67" t="s">
        <v>412</v>
      </c>
      <c r="C40" s="66"/>
      <c r="D40" s="563"/>
      <c r="E40" s="565"/>
      <c r="F40" s="105"/>
      <c r="G40" s="101"/>
      <c r="H40" s="605"/>
      <c r="I40" s="606"/>
      <c r="J40" s="74">
        <f t="shared" si="1"/>
        <v>0</v>
      </c>
    </row>
    <row r="41" spans="1:10" s="95" customFormat="1" ht="31.5" outlineLevel="2">
      <c r="A41" s="90"/>
      <c r="B41" s="91" t="s">
        <v>413</v>
      </c>
      <c r="C41" s="90" t="s">
        <v>414</v>
      </c>
      <c r="D41" s="616" t="s">
        <v>319</v>
      </c>
      <c r="E41" s="617"/>
      <c r="F41" s="106" t="s">
        <v>319</v>
      </c>
      <c r="G41" s="106" t="s">
        <v>319</v>
      </c>
      <c r="H41" s="618" t="s">
        <v>319</v>
      </c>
      <c r="I41" s="619"/>
      <c r="J41" s="94"/>
    </row>
    <row r="42" spans="1:10" s="61" customFormat="1" ht="15.75" outlineLevel="2">
      <c r="A42" s="66"/>
      <c r="B42" s="67" t="s">
        <v>325</v>
      </c>
      <c r="C42" s="66"/>
      <c r="D42" s="563"/>
      <c r="E42" s="565"/>
      <c r="F42" s="105"/>
      <c r="G42" s="101"/>
      <c r="H42" s="605"/>
      <c r="I42" s="606"/>
      <c r="J42" s="74">
        <f aca="true" t="shared" si="2" ref="J42:J47">G42*H42*I42</f>
        <v>0</v>
      </c>
    </row>
    <row r="43" spans="1:10" s="61" customFormat="1" ht="15.75" outlineLevel="2">
      <c r="A43" s="66"/>
      <c r="B43" s="67" t="s">
        <v>327</v>
      </c>
      <c r="C43" s="66"/>
      <c r="D43" s="563"/>
      <c r="E43" s="565"/>
      <c r="F43" s="105"/>
      <c r="G43" s="101"/>
      <c r="H43" s="605"/>
      <c r="I43" s="606"/>
      <c r="J43" s="74">
        <f t="shared" si="2"/>
        <v>0</v>
      </c>
    </row>
    <row r="44" spans="1:10" s="61" customFormat="1" ht="15.75" outlineLevel="2">
      <c r="A44" s="66"/>
      <c r="B44" s="67" t="s">
        <v>329</v>
      </c>
      <c r="C44" s="66"/>
      <c r="D44" s="563"/>
      <c r="E44" s="565"/>
      <c r="F44" s="105"/>
      <c r="G44" s="101"/>
      <c r="H44" s="605"/>
      <c r="I44" s="606"/>
      <c r="J44" s="74">
        <f t="shared" si="2"/>
        <v>0</v>
      </c>
    </row>
    <row r="45" spans="1:10" s="61" customFormat="1" ht="15.75" outlineLevel="2">
      <c r="A45" s="66"/>
      <c r="B45" s="67" t="s">
        <v>331</v>
      </c>
      <c r="C45" s="66"/>
      <c r="D45" s="563"/>
      <c r="E45" s="565"/>
      <c r="F45" s="105"/>
      <c r="G45" s="101"/>
      <c r="H45" s="605"/>
      <c r="I45" s="606"/>
      <c r="J45" s="74">
        <f t="shared" si="2"/>
        <v>0</v>
      </c>
    </row>
    <row r="46" spans="1:10" s="61" customFormat="1" ht="15.75" outlineLevel="2">
      <c r="A46" s="66"/>
      <c r="B46" s="67" t="s">
        <v>421</v>
      </c>
      <c r="C46" s="66"/>
      <c r="D46" s="563"/>
      <c r="E46" s="565"/>
      <c r="F46" s="105"/>
      <c r="G46" s="101"/>
      <c r="H46" s="605"/>
      <c r="I46" s="606"/>
      <c r="J46" s="74">
        <f t="shared" si="2"/>
        <v>0</v>
      </c>
    </row>
    <row r="47" spans="1:10" s="61" customFormat="1" ht="15.75" outlineLevel="2">
      <c r="A47" s="66"/>
      <c r="B47" s="67" t="s">
        <v>423</v>
      </c>
      <c r="C47" s="66"/>
      <c r="D47" s="563"/>
      <c r="E47" s="565"/>
      <c r="F47" s="105"/>
      <c r="G47" s="101"/>
      <c r="H47" s="605"/>
      <c r="I47" s="606"/>
      <c r="J47" s="74">
        <f t="shared" si="2"/>
        <v>0</v>
      </c>
    </row>
    <row r="48" spans="1:10" s="61" customFormat="1" ht="15.75" outlineLevel="2">
      <c r="A48" s="560" t="s">
        <v>312</v>
      </c>
      <c r="B48" s="561"/>
      <c r="C48" s="561"/>
      <c r="D48" s="561"/>
      <c r="E48" s="561"/>
      <c r="F48" s="561"/>
      <c r="G48" s="561"/>
      <c r="H48" s="561"/>
      <c r="I48" s="562"/>
      <c r="J48" s="103">
        <f>SUM(J35:J47)</f>
        <v>0</v>
      </c>
    </row>
    <row r="49" spans="1:10" s="61" customFormat="1" ht="24" customHeight="1">
      <c r="A49" s="573" t="s">
        <v>510</v>
      </c>
      <c r="B49" s="574"/>
      <c r="C49" s="574"/>
      <c r="D49" s="574"/>
      <c r="E49" s="574"/>
      <c r="F49" s="574"/>
      <c r="G49" s="574"/>
      <c r="H49" s="574"/>
      <c r="I49" s="574"/>
      <c r="J49" s="574"/>
    </row>
    <row r="50" spans="1:10" ht="27">
      <c r="A50" s="77"/>
      <c r="B50" s="97" t="s">
        <v>296</v>
      </c>
      <c r="C50" s="63" t="s">
        <v>335</v>
      </c>
      <c r="D50" s="602" t="s">
        <v>336</v>
      </c>
      <c r="E50" s="602"/>
      <c r="F50" s="63" t="s">
        <v>337</v>
      </c>
      <c r="G50" s="63" t="s">
        <v>338</v>
      </c>
      <c r="H50" s="602" t="s">
        <v>339</v>
      </c>
      <c r="I50" s="602"/>
      <c r="J50" s="63" t="s">
        <v>340</v>
      </c>
    </row>
    <row r="51" spans="1:10" s="99" customFormat="1" ht="12.75">
      <c r="A51" s="98"/>
      <c r="B51" s="80">
        <v>1</v>
      </c>
      <c r="C51" s="80">
        <v>2</v>
      </c>
      <c r="D51" s="570">
        <v>3</v>
      </c>
      <c r="E51" s="572"/>
      <c r="F51" s="80">
        <v>4</v>
      </c>
      <c r="G51" s="80">
        <v>5</v>
      </c>
      <c r="H51" s="570">
        <v>6</v>
      </c>
      <c r="I51" s="572"/>
      <c r="J51" s="80" t="s">
        <v>341</v>
      </c>
    </row>
    <row r="52" spans="1:10" s="61" customFormat="1" ht="15.75" outlineLevel="2">
      <c r="A52" s="66"/>
      <c r="B52" s="67">
        <v>1</v>
      </c>
      <c r="C52" s="66"/>
      <c r="D52" s="563"/>
      <c r="E52" s="565"/>
      <c r="F52" s="70"/>
      <c r="G52" s="101"/>
      <c r="H52" s="605">
        <v>12</v>
      </c>
      <c r="I52" s="606"/>
      <c r="J52" s="74">
        <f aca="true" t="shared" si="3" ref="J52:J57">F52*G52*H52</f>
        <v>0</v>
      </c>
    </row>
    <row r="53" spans="1:10" s="61" customFormat="1" ht="15.75" outlineLevel="2">
      <c r="A53" s="66"/>
      <c r="B53" s="67">
        <v>2</v>
      </c>
      <c r="C53" s="66"/>
      <c r="D53" s="563"/>
      <c r="E53" s="565"/>
      <c r="F53" s="70"/>
      <c r="G53" s="101"/>
      <c r="H53" s="605"/>
      <c r="I53" s="606"/>
      <c r="J53" s="74">
        <f t="shared" si="3"/>
        <v>0</v>
      </c>
    </row>
    <row r="54" spans="1:10" s="61" customFormat="1" ht="15.75" outlineLevel="2">
      <c r="A54" s="66"/>
      <c r="B54" s="67">
        <v>3</v>
      </c>
      <c r="C54" s="66"/>
      <c r="D54" s="563"/>
      <c r="E54" s="565"/>
      <c r="F54" s="70"/>
      <c r="G54" s="101"/>
      <c r="H54" s="605"/>
      <c r="I54" s="606"/>
      <c r="J54" s="74">
        <f t="shared" si="3"/>
        <v>0</v>
      </c>
    </row>
    <row r="55" spans="1:10" s="61" customFormat="1" ht="15.75" outlineLevel="2">
      <c r="A55" s="66"/>
      <c r="B55" s="67">
        <v>4</v>
      </c>
      <c r="C55" s="66"/>
      <c r="D55" s="563"/>
      <c r="E55" s="565"/>
      <c r="F55" s="70"/>
      <c r="G55" s="101"/>
      <c r="H55" s="605"/>
      <c r="I55" s="606"/>
      <c r="J55" s="74">
        <f t="shared" si="3"/>
        <v>0</v>
      </c>
    </row>
    <row r="56" spans="1:10" s="61" customFormat="1" ht="15.75" outlineLevel="2">
      <c r="A56" s="66"/>
      <c r="B56" s="67">
        <v>5</v>
      </c>
      <c r="C56" s="66"/>
      <c r="D56" s="563"/>
      <c r="E56" s="565"/>
      <c r="F56" s="70"/>
      <c r="G56" s="101"/>
      <c r="H56" s="605"/>
      <c r="I56" s="606"/>
      <c r="J56" s="74">
        <f t="shared" si="3"/>
        <v>0</v>
      </c>
    </row>
    <row r="57" spans="1:10" s="61" customFormat="1" ht="16.5" customHeight="1" outlineLevel="2">
      <c r="A57" s="66"/>
      <c r="B57" s="67">
        <v>6</v>
      </c>
      <c r="C57" s="66"/>
      <c r="D57" s="563"/>
      <c r="E57" s="565"/>
      <c r="F57" s="70"/>
      <c r="G57" s="101"/>
      <c r="H57" s="605"/>
      <c r="I57" s="606"/>
      <c r="J57" s="74">
        <f t="shared" si="3"/>
        <v>0</v>
      </c>
    </row>
    <row r="58" spans="1:10" s="61" customFormat="1" ht="15.75" outlineLevel="1">
      <c r="A58" s="560" t="s">
        <v>312</v>
      </c>
      <c r="B58" s="561"/>
      <c r="C58" s="561"/>
      <c r="D58" s="561"/>
      <c r="E58" s="561"/>
      <c r="F58" s="561"/>
      <c r="G58" s="561"/>
      <c r="H58" s="561"/>
      <c r="I58" s="562"/>
      <c r="J58" s="103">
        <f>SUM(J52:J57)</f>
        <v>0</v>
      </c>
    </row>
    <row r="59" spans="1:10" s="61" customFormat="1" ht="15.75">
      <c r="A59" s="573" t="s">
        <v>548</v>
      </c>
      <c r="B59" s="574"/>
      <c r="C59" s="574"/>
      <c r="D59" s="574"/>
      <c r="E59" s="574"/>
      <c r="F59" s="574"/>
      <c r="G59" s="574"/>
      <c r="H59" s="574"/>
      <c r="I59" s="574"/>
      <c r="J59" s="574"/>
    </row>
    <row r="60" spans="1:10" s="61" customFormat="1" ht="78.75">
      <c r="A60" s="108"/>
      <c r="B60" s="109" t="s">
        <v>296</v>
      </c>
      <c r="C60" s="620" t="s">
        <v>335</v>
      </c>
      <c r="D60" s="621"/>
      <c r="E60" s="621"/>
      <c r="F60" s="622"/>
      <c r="G60" s="110" t="s">
        <v>434</v>
      </c>
      <c r="H60" s="620" t="s">
        <v>315</v>
      </c>
      <c r="I60" s="622"/>
      <c r="J60" s="110" t="s">
        <v>435</v>
      </c>
    </row>
    <row r="61" spans="1:10" s="61" customFormat="1" ht="15.75">
      <c r="A61" s="111"/>
      <c r="B61" s="112">
        <v>1</v>
      </c>
      <c r="C61" s="624">
        <v>2</v>
      </c>
      <c r="D61" s="625"/>
      <c r="E61" s="625"/>
      <c r="F61" s="626"/>
      <c r="G61" s="65">
        <v>3</v>
      </c>
      <c r="H61" s="624">
        <v>4</v>
      </c>
      <c r="I61" s="626"/>
      <c r="J61" s="65" t="s">
        <v>317</v>
      </c>
    </row>
    <row r="62" spans="1:10" s="61" customFormat="1" ht="27.75" customHeight="1" outlineLevel="1">
      <c r="A62" s="66"/>
      <c r="B62" s="67" t="s">
        <v>320</v>
      </c>
      <c r="C62" s="631"/>
      <c r="D62" s="632"/>
      <c r="E62" s="632"/>
      <c r="F62" s="633"/>
      <c r="G62" s="115"/>
      <c r="H62" s="566"/>
      <c r="I62" s="567"/>
      <c r="J62" s="74">
        <f>D62*H62/100</f>
        <v>0</v>
      </c>
    </row>
    <row r="63" spans="1:10" s="61" customFormat="1" ht="15.75" outlineLevel="1">
      <c r="A63" s="66"/>
      <c r="B63" s="67" t="s">
        <v>322</v>
      </c>
      <c r="C63" s="631"/>
      <c r="D63" s="632"/>
      <c r="E63" s="632"/>
      <c r="F63" s="633"/>
      <c r="G63" s="115"/>
      <c r="H63" s="566"/>
      <c r="I63" s="567"/>
      <c r="J63" s="74">
        <f>D63*H63/100</f>
        <v>0</v>
      </c>
    </row>
    <row r="64" spans="1:10" s="61" customFormat="1" ht="15.75" outlineLevel="1">
      <c r="A64" s="560" t="s">
        <v>312</v>
      </c>
      <c r="B64" s="561"/>
      <c r="C64" s="561"/>
      <c r="D64" s="561"/>
      <c r="E64" s="561"/>
      <c r="F64" s="561"/>
      <c r="G64" s="561"/>
      <c r="H64" s="561"/>
      <c r="I64" s="562"/>
      <c r="J64" s="76">
        <f>J62+J63</f>
        <v>0</v>
      </c>
    </row>
    <row r="65" spans="1:10" s="61" customFormat="1" ht="22.5" customHeight="1">
      <c r="A65" s="573" t="s">
        <v>549</v>
      </c>
      <c r="B65" s="574"/>
      <c r="C65" s="574"/>
      <c r="D65" s="574"/>
      <c r="E65" s="574"/>
      <c r="F65" s="574"/>
      <c r="G65" s="574"/>
      <c r="H65" s="574"/>
      <c r="I65" s="574"/>
      <c r="J65" s="607"/>
    </row>
    <row r="66" spans="1:10" ht="25.5">
      <c r="A66" s="77"/>
      <c r="B66" s="78" t="s">
        <v>296</v>
      </c>
      <c r="C66" s="63" t="s">
        <v>335</v>
      </c>
      <c r="D66" s="575" t="s">
        <v>336</v>
      </c>
      <c r="E66" s="577"/>
      <c r="F66" s="575" t="s">
        <v>337</v>
      </c>
      <c r="G66" s="577"/>
      <c r="H66" s="575" t="s">
        <v>347</v>
      </c>
      <c r="I66" s="577"/>
      <c r="J66" s="63" t="s">
        <v>340</v>
      </c>
    </row>
    <row r="67" spans="1:10" ht="13.5">
      <c r="A67" s="77"/>
      <c r="B67" s="80">
        <v>1</v>
      </c>
      <c r="C67" s="80">
        <v>2</v>
      </c>
      <c r="D67" s="570">
        <v>3</v>
      </c>
      <c r="E67" s="572"/>
      <c r="F67" s="570">
        <v>4</v>
      </c>
      <c r="G67" s="572"/>
      <c r="H67" s="570">
        <v>5</v>
      </c>
      <c r="I67" s="572"/>
      <c r="J67" s="80" t="s">
        <v>346</v>
      </c>
    </row>
    <row r="68" spans="1:10" s="61" customFormat="1" ht="15.75" outlineLevel="1">
      <c r="A68" s="66"/>
      <c r="B68" s="67">
        <v>1</v>
      </c>
      <c r="C68" s="75"/>
      <c r="D68" s="603"/>
      <c r="E68" s="604"/>
      <c r="F68" s="608"/>
      <c r="G68" s="609"/>
      <c r="H68" s="610"/>
      <c r="I68" s="611"/>
      <c r="J68" s="82">
        <f>SUM(J70:J73)</f>
        <v>0</v>
      </c>
    </row>
    <row r="69" spans="1:10" s="61" customFormat="1" ht="15.75" outlineLevel="1">
      <c r="A69" s="66"/>
      <c r="B69" s="67"/>
      <c r="C69" s="75"/>
      <c r="D69" s="603"/>
      <c r="E69" s="604"/>
      <c r="F69" s="608"/>
      <c r="G69" s="609"/>
      <c r="H69" s="610"/>
      <c r="I69" s="611"/>
      <c r="J69" s="82"/>
    </row>
    <row r="70" spans="1:10" s="61" customFormat="1" ht="15.75" outlineLevel="1">
      <c r="A70" s="66"/>
      <c r="B70" s="67"/>
      <c r="C70" s="75"/>
      <c r="D70" s="603"/>
      <c r="E70" s="604"/>
      <c r="F70" s="608"/>
      <c r="G70" s="609"/>
      <c r="H70" s="610"/>
      <c r="I70" s="611"/>
      <c r="J70" s="82">
        <f>F70*H70</f>
        <v>0</v>
      </c>
    </row>
    <row r="71" spans="1:10" s="61" customFormat="1" ht="15.75" outlineLevel="1">
      <c r="A71" s="66"/>
      <c r="B71" s="67"/>
      <c r="C71" s="75"/>
      <c r="D71" s="603"/>
      <c r="E71" s="604"/>
      <c r="F71" s="608"/>
      <c r="G71" s="609"/>
      <c r="H71" s="610"/>
      <c r="I71" s="611"/>
      <c r="J71" s="82">
        <f>F71*H71</f>
        <v>0</v>
      </c>
    </row>
    <row r="72" spans="1:10" s="61" customFormat="1" ht="15.75" outlineLevel="1">
      <c r="A72" s="66"/>
      <c r="B72" s="67"/>
      <c r="C72" s="75"/>
      <c r="D72" s="603"/>
      <c r="E72" s="604"/>
      <c r="F72" s="608"/>
      <c r="G72" s="609"/>
      <c r="H72" s="610"/>
      <c r="I72" s="611"/>
      <c r="J72" s="82">
        <f>F72*H72</f>
        <v>0</v>
      </c>
    </row>
    <row r="73" spans="1:10" s="61" customFormat="1" ht="15.75" outlineLevel="1">
      <c r="A73" s="66"/>
      <c r="B73" s="67"/>
      <c r="C73" s="75"/>
      <c r="D73" s="603"/>
      <c r="E73" s="604"/>
      <c r="F73" s="608"/>
      <c r="G73" s="609"/>
      <c r="H73" s="610"/>
      <c r="I73" s="611"/>
      <c r="J73" s="82">
        <f>F73*H73</f>
        <v>0</v>
      </c>
    </row>
    <row r="74" spans="1:10" s="61" customFormat="1" ht="15.75" outlineLevel="1">
      <c r="A74" s="83" t="s">
        <v>312</v>
      </c>
      <c r="B74" s="84"/>
      <c r="C74" s="561" t="s">
        <v>312</v>
      </c>
      <c r="D74" s="561"/>
      <c r="E74" s="561"/>
      <c r="F74" s="561"/>
      <c r="G74" s="561"/>
      <c r="H74" s="561"/>
      <c r="I74" s="562"/>
      <c r="J74" s="76">
        <f>J68</f>
        <v>0</v>
      </c>
    </row>
    <row r="75" spans="1:10" s="61" customFormat="1" ht="27" customHeight="1">
      <c r="A75" s="573" t="s">
        <v>550</v>
      </c>
      <c r="B75" s="574"/>
      <c r="C75" s="574"/>
      <c r="D75" s="574"/>
      <c r="E75" s="574"/>
      <c r="F75" s="574"/>
      <c r="G75" s="574"/>
      <c r="H75" s="574"/>
      <c r="I75" s="574"/>
      <c r="J75" s="607"/>
    </row>
    <row r="76" spans="1:10" s="121" customFormat="1" ht="30" customHeight="1">
      <c r="A76" s="118"/>
      <c r="B76" s="119" t="s">
        <v>296</v>
      </c>
      <c r="C76" s="120" t="s">
        <v>335</v>
      </c>
      <c r="D76" s="645" t="s">
        <v>453</v>
      </c>
      <c r="E76" s="646"/>
      <c r="F76" s="645" t="s">
        <v>454</v>
      </c>
      <c r="G76" s="646"/>
      <c r="H76" s="645" t="s">
        <v>347</v>
      </c>
      <c r="I76" s="646"/>
      <c r="J76" s="120" t="s">
        <v>340</v>
      </c>
    </row>
    <row r="77" spans="1:10" s="121" customFormat="1" ht="30">
      <c r="A77" s="118"/>
      <c r="B77" s="122">
        <v>1</v>
      </c>
      <c r="C77" s="122">
        <v>2</v>
      </c>
      <c r="D77" s="647">
        <v>3</v>
      </c>
      <c r="E77" s="648"/>
      <c r="F77" s="647">
        <v>4</v>
      </c>
      <c r="G77" s="648"/>
      <c r="H77" s="647">
        <v>5</v>
      </c>
      <c r="I77" s="648"/>
      <c r="J77" s="122" t="s">
        <v>455</v>
      </c>
    </row>
    <row r="78" spans="1:10" s="61" customFormat="1" ht="15.75" outlineLevel="1">
      <c r="A78" s="66"/>
      <c r="B78" s="67">
        <v>1</v>
      </c>
      <c r="C78" s="75" t="s">
        <v>456</v>
      </c>
      <c r="D78" s="605"/>
      <c r="E78" s="606"/>
      <c r="F78" s="608"/>
      <c r="G78" s="609"/>
      <c r="H78" s="610"/>
      <c r="I78" s="611"/>
      <c r="J78" s="82">
        <f>J80+J83</f>
        <v>0</v>
      </c>
    </row>
    <row r="79" spans="1:10" s="61" customFormat="1" ht="31.5" outlineLevel="1">
      <c r="A79" s="66"/>
      <c r="B79" s="67"/>
      <c r="C79" s="66" t="s">
        <v>457</v>
      </c>
      <c r="D79" s="605"/>
      <c r="E79" s="606"/>
      <c r="F79" s="608"/>
      <c r="G79" s="609"/>
      <c r="H79" s="610"/>
      <c r="I79" s="611"/>
      <c r="J79" s="82"/>
    </row>
    <row r="80" spans="1:10" s="61" customFormat="1" ht="15.75" outlineLevel="1">
      <c r="A80" s="66"/>
      <c r="B80" s="67"/>
      <c r="C80" s="75"/>
      <c r="D80" s="605"/>
      <c r="E80" s="606"/>
      <c r="F80" s="608"/>
      <c r="G80" s="609"/>
      <c r="H80" s="610"/>
      <c r="I80" s="611"/>
      <c r="J80" s="82">
        <f>F80*D80/100*H80*9/1000</f>
        <v>0</v>
      </c>
    </row>
    <row r="81" spans="1:10" s="61" customFormat="1" ht="15.75" outlineLevel="1">
      <c r="A81" s="66"/>
      <c r="B81" s="67"/>
      <c r="C81" s="75"/>
      <c r="D81" s="605"/>
      <c r="E81" s="606"/>
      <c r="F81" s="608"/>
      <c r="G81" s="609"/>
      <c r="H81" s="610"/>
      <c r="I81" s="611"/>
      <c r="J81" s="82">
        <f>F81*D81/100*H81*9/1000</f>
        <v>0</v>
      </c>
    </row>
    <row r="82" spans="1:10" s="61" customFormat="1" ht="31.5" outlineLevel="1">
      <c r="A82" s="66"/>
      <c r="B82" s="67">
        <v>2</v>
      </c>
      <c r="C82" s="66" t="s">
        <v>458</v>
      </c>
      <c r="D82" s="605"/>
      <c r="E82" s="606"/>
      <c r="F82" s="608"/>
      <c r="G82" s="609"/>
      <c r="H82" s="610"/>
      <c r="I82" s="611"/>
      <c r="J82" s="82">
        <f>SUM(J84:J85)</f>
        <v>0</v>
      </c>
    </row>
    <row r="83" spans="1:10" s="61" customFormat="1" ht="31.5" outlineLevel="1">
      <c r="A83" s="66"/>
      <c r="B83" s="67"/>
      <c r="C83" s="66" t="s">
        <v>457</v>
      </c>
      <c r="D83" s="605"/>
      <c r="E83" s="606"/>
      <c r="F83" s="608"/>
      <c r="G83" s="609"/>
      <c r="H83" s="610"/>
      <c r="I83" s="611"/>
      <c r="J83" s="82"/>
    </row>
    <row r="84" spans="1:10" s="61" customFormat="1" ht="15.75" outlineLevel="1">
      <c r="A84" s="66"/>
      <c r="B84" s="67"/>
      <c r="C84" s="75"/>
      <c r="D84" s="605"/>
      <c r="E84" s="606"/>
      <c r="F84" s="608"/>
      <c r="G84" s="609"/>
      <c r="H84" s="610"/>
      <c r="I84" s="611"/>
      <c r="J84" s="82"/>
    </row>
    <row r="85" spans="1:10" s="61" customFormat="1" ht="15.75" outlineLevel="1">
      <c r="A85" s="66"/>
      <c r="B85" s="67"/>
      <c r="C85" s="75"/>
      <c r="D85" s="605"/>
      <c r="E85" s="606"/>
      <c r="F85" s="608"/>
      <c r="G85" s="609"/>
      <c r="H85" s="610"/>
      <c r="I85" s="611"/>
      <c r="J85" s="82"/>
    </row>
    <row r="86" spans="1:10" s="61" customFormat="1" ht="15.75" outlineLevel="1">
      <c r="A86" s="83" t="s">
        <v>312</v>
      </c>
      <c r="B86" s="84"/>
      <c r="C86" s="561" t="s">
        <v>312</v>
      </c>
      <c r="D86" s="561"/>
      <c r="E86" s="561"/>
      <c r="F86" s="561"/>
      <c r="G86" s="561"/>
      <c r="H86" s="561"/>
      <c r="I86" s="562"/>
      <c r="J86" s="76">
        <f>J78+J82</f>
        <v>0</v>
      </c>
    </row>
    <row r="87" spans="1:10" s="61" customFormat="1" ht="28.5" customHeight="1">
      <c r="A87" s="573" t="s">
        <v>551</v>
      </c>
      <c r="B87" s="574"/>
      <c r="C87" s="574"/>
      <c r="D87" s="574"/>
      <c r="E87" s="574"/>
      <c r="F87" s="574"/>
      <c r="G87" s="574"/>
      <c r="H87" s="574"/>
      <c r="I87" s="574"/>
      <c r="J87" s="607"/>
    </row>
    <row r="88" spans="1:10" ht="25.5">
      <c r="A88" s="77"/>
      <c r="B88" s="78" t="s">
        <v>296</v>
      </c>
      <c r="C88" s="63" t="s">
        <v>335</v>
      </c>
      <c r="D88" s="575" t="s">
        <v>336</v>
      </c>
      <c r="E88" s="577"/>
      <c r="F88" s="575" t="s">
        <v>337</v>
      </c>
      <c r="G88" s="577"/>
      <c r="H88" s="575" t="s">
        <v>347</v>
      </c>
      <c r="I88" s="577"/>
      <c r="J88" s="63" t="s">
        <v>340</v>
      </c>
    </row>
    <row r="89" spans="1:10" ht="13.5">
      <c r="A89" s="77"/>
      <c r="B89" s="80">
        <v>1</v>
      </c>
      <c r="C89" s="80">
        <v>2</v>
      </c>
      <c r="D89" s="570">
        <v>3</v>
      </c>
      <c r="E89" s="572"/>
      <c r="F89" s="570">
        <v>4</v>
      </c>
      <c r="G89" s="572"/>
      <c r="H89" s="570">
        <v>5</v>
      </c>
      <c r="I89" s="572"/>
      <c r="J89" s="80" t="s">
        <v>346</v>
      </c>
    </row>
    <row r="90" spans="1:10" s="61" customFormat="1" ht="15.75" outlineLevel="1">
      <c r="A90" s="66"/>
      <c r="B90" s="67"/>
      <c r="C90" s="75"/>
      <c r="D90" s="603"/>
      <c r="E90" s="604"/>
      <c r="F90" s="608"/>
      <c r="G90" s="609"/>
      <c r="H90" s="610"/>
      <c r="I90" s="611"/>
      <c r="J90" s="82">
        <f>F90*H90</f>
        <v>0</v>
      </c>
    </row>
    <row r="91" spans="1:10" s="61" customFormat="1" ht="15.75" outlineLevel="1">
      <c r="A91" s="66"/>
      <c r="B91" s="67"/>
      <c r="C91" s="66"/>
      <c r="D91" s="603"/>
      <c r="E91" s="604"/>
      <c r="F91" s="608"/>
      <c r="G91" s="609"/>
      <c r="H91" s="610"/>
      <c r="I91" s="611"/>
      <c r="J91" s="82">
        <f aca="true" t="shared" si="4" ref="J91:J97">F91*H91</f>
        <v>0</v>
      </c>
    </row>
    <row r="92" spans="1:10" s="61" customFormat="1" ht="15.75" outlineLevel="1">
      <c r="A92" s="66"/>
      <c r="B92" s="67"/>
      <c r="C92" s="66"/>
      <c r="D92" s="603"/>
      <c r="E92" s="604"/>
      <c r="F92" s="608"/>
      <c r="G92" s="609"/>
      <c r="H92" s="610"/>
      <c r="I92" s="611"/>
      <c r="J92" s="82">
        <f t="shared" si="4"/>
        <v>0</v>
      </c>
    </row>
    <row r="93" spans="1:10" s="61" customFormat="1" ht="15.75" outlineLevel="1">
      <c r="A93" s="66"/>
      <c r="B93" s="67"/>
      <c r="C93" s="66"/>
      <c r="D93" s="603"/>
      <c r="E93" s="604"/>
      <c r="F93" s="608"/>
      <c r="G93" s="609"/>
      <c r="H93" s="610"/>
      <c r="I93" s="611"/>
      <c r="J93" s="82">
        <f t="shared" si="4"/>
        <v>0</v>
      </c>
    </row>
    <row r="94" spans="1:10" s="61" customFormat="1" ht="15.75" outlineLevel="1">
      <c r="A94" s="66"/>
      <c r="B94" s="67"/>
      <c r="C94" s="66"/>
      <c r="D94" s="603"/>
      <c r="E94" s="604"/>
      <c r="F94" s="608"/>
      <c r="G94" s="609"/>
      <c r="H94" s="610"/>
      <c r="I94" s="611"/>
      <c r="J94" s="82">
        <f t="shared" si="4"/>
        <v>0</v>
      </c>
    </row>
    <row r="95" spans="1:10" s="61" customFormat="1" ht="15.75" outlineLevel="1">
      <c r="A95" s="66"/>
      <c r="B95" s="67"/>
      <c r="C95" s="66"/>
      <c r="D95" s="603"/>
      <c r="E95" s="604"/>
      <c r="F95" s="608"/>
      <c r="G95" s="609"/>
      <c r="H95" s="610"/>
      <c r="I95" s="611"/>
      <c r="J95" s="82">
        <f t="shared" si="4"/>
        <v>0</v>
      </c>
    </row>
    <row r="96" spans="1:10" s="61" customFormat="1" ht="15.75" outlineLevel="1">
      <c r="A96" s="66"/>
      <c r="B96" s="67"/>
      <c r="C96" s="66"/>
      <c r="D96" s="603"/>
      <c r="E96" s="604"/>
      <c r="F96" s="608"/>
      <c r="G96" s="609"/>
      <c r="H96" s="610"/>
      <c r="I96" s="611"/>
      <c r="J96" s="82">
        <f t="shared" si="4"/>
        <v>0</v>
      </c>
    </row>
    <row r="97" spans="1:10" s="61" customFormat="1" ht="15.75" outlineLevel="1">
      <c r="A97" s="66"/>
      <c r="B97" s="67"/>
      <c r="C97" s="66"/>
      <c r="D97" s="603"/>
      <c r="E97" s="604"/>
      <c r="F97" s="608"/>
      <c r="G97" s="609"/>
      <c r="H97" s="610"/>
      <c r="I97" s="611"/>
      <c r="J97" s="82">
        <f t="shared" si="4"/>
        <v>0</v>
      </c>
    </row>
    <row r="98" spans="1:10" s="61" customFormat="1" ht="15.75" outlineLevel="1">
      <c r="A98" s="66"/>
      <c r="B98" s="67"/>
      <c r="C98" s="66"/>
      <c r="D98" s="603"/>
      <c r="E98" s="604"/>
      <c r="F98" s="608"/>
      <c r="G98" s="609"/>
      <c r="H98" s="610"/>
      <c r="I98" s="611"/>
      <c r="J98" s="82"/>
    </row>
    <row r="99" spans="1:10" s="61" customFormat="1" ht="15.75" outlineLevel="1">
      <c r="A99" s="83" t="s">
        <v>312</v>
      </c>
      <c r="B99" s="84"/>
      <c r="C99" s="561" t="s">
        <v>312</v>
      </c>
      <c r="D99" s="561"/>
      <c r="E99" s="561"/>
      <c r="F99" s="561"/>
      <c r="G99" s="561"/>
      <c r="H99" s="561"/>
      <c r="I99" s="562"/>
      <c r="J99" s="76">
        <f>SUM(J90:J98)</f>
        <v>0</v>
      </c>
    </row>
    <row r="100" spans="1:10" s="61" customFormat="1" ht="28.5" customHeight="1">
      <c r="A100" s="573" t="s">
        <v>552</v>
      </c>
      <c r="B100" s="574"/>
      <c r="C100" s="574"/>
      <c r="D100" s="574"/>
      <c r="E100" s="574"/>
      <c r="F100" s="574"/>
      <c r="G100" s="574"/>
      <c r="H100" s="574"/>
      <c r="I100" s="574"/>
      <c r="J100" s="607"/>
    </row>
    <row r="101" spans="1:10" ht="25.5">
      <c r="A101" s="77"/>
      <c r="B101" s="78" t="s">
        <v>296</v>
      </c>
      <c r="C101" s="63" t="s">
        <v>335</v>
      </c>
      <c r="D101" s="575" t="s">
        <v>336</v>
      </c>
      <c r="E101" s="577"/>
      <c r="F101" s="575" t="s">
        <v>337</v>
      </c>
      <c r="G101" s="577"/>
      <c r="H101" s="575" t="s">
        <v>347</v>
      </c>
      <c r="I101" s="577"/>
      <c r="J101" s="63" t="s">
        <v>340</v>
      </c>
    </row>
    <row r="102" spans="1:10" ht="13.5">
      <c r="A102" s="77"/>
      <c r="B102" s="80">
        <v>1</v>
      </c>
      <c r="C102" s="80">
        <v>2</v>
      </c>
      <c r="D102" s="570">
        <v>3</v>
      </c>
      <c r="E102" s="572"/>
      <c r="F102" s="570">
        <v>4</v>
      </c>
      <c r="G102" s="572"/>
      <c r="H102" s="570">
        <v>5</v>
      </c>
      <c r="I102" s="572"/>
      <c r="J102" s="80" t="s">
        <v>346</v>
      </c>
    </row>
    <row r="103" spans="1:10" s="61" customFormat="1" ht="15.75" outlineLevel="1">
      <c r="A103" s="66"/>
      <c r="B103" s="67"/>
      <c r="C103" s="75"/>
      <c r="D103" s="603"/>
      <c r="E103" s="604"/>
      <c r="F103" s="608"/>
      <c r="G103" s="609"/>
      <c r="H103" s="610"/>
      <c r="I103" s="611"/>
      <c r="J103" s="82">
        <f>F103*H103</f>
        <v>0</v>
      </c>
    </row>
    <row r="104" spans="1:10" s="61" customFormat="1" ht="15.75" outlineLevel="1">
      <c r="A104" s="66"/>
      <c r="B104" s="67"/>
      <c r="C104" s="66"/>
      <c r="D104" s="603"/>
      <c r="E104" s="604"/>
      <c r="F104" s="608"/>
      <c r="G104" s="609"/>
      <c r="H104" s="610"/>
      <c r="I104" s="611"/>
      <c r="J104" s="82">
        <f aca="true" t="shared" si="5" ref="J104:J110">F104*H104</f>
        <v>0</v>
      </c>
    </row>
    <row r="105" spans="1:10" s="61" customFormat="1" ht="15.75" outlineLevel="1">
      <c r="A105" s="66"/>
      <c r="B105" s="67"/>
      <c r="C105" s="66"/>
      <c r="D105" s="603"/>
      <c r="E105" s="604"/>
      <c r="F105" s="608"/>
      <c r="G105" s="609"/>
      <c r="H105" s="610"/>
      <c r="I105" s="611"/>
      <c r="J105" s="82">
        <f t="shared" si="5"/>
        <v>0</v>
      </c>
    </row>
    <row r="106" spans="1:10" s="61" customFormat="1" ht="15.75" outlineLevel="1">
      <c r="A106" s="66"/>
      <c r="B106" s="67"/>
      <c r="C106" s="66"/>
      <c r="D106" s="603"/>
      <c r="E106" s="604"/>
      <c r="F106" s="608"/>
      <c r="G106" s="609"/>
      <c r="H106" s="610"/>
      <c r="I106" s="611"/>
      <c r="J106" s="82">
        <f t="shared" si="5"/>
        <v>0</v>
      </c>
    </row>
    <row r="107" spans="1:10" s="61" customFormat="1" ht="15.75" outlineLevel="1">
      <c r="A107" s="66"/>
      <c r="B107" s="67"/>
      <c r="C107" s="66"/>
      <c r="D107" s="603"/>
      <c r="E107" s="604"/>
      <c r="F107" s="608"/>
      <c r="G107" s="609"/>
      <c r="H107" s="610"/>
      <c r="I107" s="611"/>
      <c r="J107" s="82">
        <f t="shared" si="5"/>
        <v>0</v>
      </c>
    </row>
    <row r="108" spans="1:10" s="61" customFormat="1" ht="15.75" outlineLevel="1">
      <c r="A108" s="66"/>
      <c r="B108" s="67"/>
      <c r="C108" s="66"/>
      <c r="D108" s="603"/>
      <c r="E108" s="604"/>
      <c r="F108" s="608"/>
      <c r="G108" s="609"/>
      <c r="H108" s="610"/>
      <c r="I108" s="611"/>
      <c r="J108" s="82">
        <f t="shared" si="5"/>
        <v>0</v>
      </c>
    </row>
    <row r="109" spans="1:10" s="61" customFormat="1" ht="15.75" outlineLevel="1">
      <c r="A109" s="66"/>
      <c r="B109" s="67"/>
      <c r="C109" s="66"/>
      <c r="D109" s="603"/>
      <c r="E109" s="604"/>
      <c r="F109" s="608"/>
      <c r="G109" s="609"/>
      <c r="H109" s="610"/>
      <c r="I109" s="611"/>
      <c r="J109" s="82">
        <f t="shared" si="5"/>
        <v>0</v>
      </c>
    </row>
    <row r="110" spans="1:10" s="61" customFormat="1" ht="15.75" outlineLevel="1">
      <c r="A110" s="66"/>
      <c r="B110" s="67"/>
      <c r="C110" s="66"/>
      <c r="D110" s="603"/>
      <c r="E110" s="604"/>
      <c r="F110" s="608"/>
      <c r="G110" s="609"/>
      <c r="H110" s="610"/>
      <c r="I110" s="611"/>
      <c r="J110" s="82">
        <f t="shared" si="5"/>
        <v>0</v>
      </c>
    </row>
    <row r="111" spans="1:10" s="61" customFormat="1" ht="15.75" outlineLevel="1">
      <c r="A111" s="66"/>
      <c r="B111" s="67"/>
      <c r="C111" s="66"/>
      <c r="D111" s="603"/>
      <c r="E111" s="604"/>
      <c r="F111" s="608"/>
      <c r="G111" s="609"/>
      <c r="H111" s="610"/>
      <c r="I111" s="611"/>
      <c r="J111" s="82"/>
    </row>
    <row r="112" spans="1:10" s="61" customFormat="1" ht="15.75" outlineLevel="1">
      <c r="A112" s="83" t="s">
        <v>312</v>
      </c>
      <c r="B112" s="84"/>
      <c r="C112" s="561" t="s">
        <v>312</v>
      </c>
      <c r="D112" s="561"/>
      <c r="E112" s="561"/>
      <c r="F112" s="561"/>
      <c r="G112" s="561"/>
      <c r="H112" s="561"/>
      <c r="I112" s="562"/>
      <c r="J112" s="76">
        <f>SUM(J103:J111)</f>
        <v>0</v>
      </c>
    </row>
    <row r="113" spans="1:10" s="61" customFormat="1" ht="28.5" customHeight="1">
      <c r="A113" s="573" t="s">
        <v>553</v>
      </c>
      <c r="B113" s="574"/>
      <c r="C113" s="574"/>
      <c r="D113" s="574"/>
      <c r="E113" s="574"/>
      <c r="F113" s="574"/>
      <c r="G113" s="574"/>
      <c r="H113" s="574"/>
      <c r="I113" s="574"/>
      <c r="J113" s="607"/>
    </row>
    <row r="114" spans="1:10" ht="25.5">
      <c r="A114" s="77"/>
      <c r="B114" s="78" t="s">
        <v>296</v>
      </c>
      <c r="C114" s="63" t="s">
        <v>335</v>
      </c>
      <c r="D114" s="575" t="s">
        <v>336</v>
      </c>
      <c r="E114" s="577"/>
      <c r="F114" s="575" t="s">
        <v>337</v>
      </c>
      <c r="G114" s="577"/>
      <c r="H114" s="575" t="s">
        <v>347</v>
      </c>
      <c r="I114" s="577"/>
      <c r="J114" s="63" t="s">
        <v>340</v>
      </c>
    </row>
    <row r="115" spans="1:10" ht="13.5">
      <c r="A115" s="77"/>
      <c r="B115" s="80">
        <v>1</v>
      </c>
      <c r="C115" s="80">
        <v>2</v>
      </c>
      <c r="D115" s="570">
        <v>3</v>
      </c>
      <c r="E115" s="572"/>
      <c r="F115" s="570">
        <v>4</v>
      </c>
      <c r="G115" s="572"/>
      <c r="H115" s="570">
        <v>5</v>
      </c>
      <c r="I115" s="572"/>
      <c r="J115" s="80" t="s">
        <v>346</v>
      </c>
    </row>
    <row r="116" spans="1:10" s="61" customFormat="1" ht="15.75" outlineLevel="1">
      <c r="A116" s="66"/>
      <c r="B116" s="67"/>
      <c r="C116" s="75"/>
      <c r="D116" s="603"/>
      <c r="E116" s="604"/>
      <c r="F116" s="608"/>
      <c r="G116" s="609"/>
      <c r="H116" s="610"/>
      <c r="I116" s="611"/>
      <c r="J116" s="82">
        <f>F116*H116</f>
        <v>0</v>
      </c>
    </row>
    <row r="117" spans="1:10" s="61" customFormat="1" ht="15.75" outlineLevel="1">
      <c r="A117" s="66"/>
      <c r="B117" s="67"/>
      <c r="C117" s="66"/>
      <c r="D117" s="603"/>
      <c r="E117" s="604"/>
      <c r="F117" s="608"/>
      <c r="G117" s="609"/>
      <c r="H117" s="610"/>
      <c r="I117" s="611"/>
      <c r="J117" s="82">
        <f aca="true" t="shared" si="6" ref="J117:J123">F117*H117</f>
        <v>0</v>
      </c>
    </row>
    <row r="118" spans="1:10" s="61" customFormat="1" ht="15.75" outlineLevel="1">
      <c r="A118" s="66"/>
      <c r="B118" s="67"/>
      <c r="C118" s="66"/>
      <c r="D118" s="603"/>
      <c r="E118" s="604"/>
      <c r="F118" s="608"/>
      <c r="G118" s="609"/>
      <c r="H118" s="610"/>
      <c r="I118" s="611"/>
      <c r="J118" s="82">
        <f t="shared" si="6"/>
        <v>0</v>
      </c>
    </row>
    <row r="119" spans="1:10" s="61" customFormat="1" ht="15.75" outlineLevel="1">
      <c r="A119" s="66"/>
      <c r="B119" s="67"/>
      <c r="C119" s="66"/>
      <c r="D119" s="603"/>
      <c r="E119" s="604"/>
      <c r="F119" s="608"/>
      <c r="G119" s="609"/>
      <c r="H119" s="610"/>
      <c r="I119" s="611"/>
      <c r="J119" s="82">
        <f t="shared" si="6"/>
        <v>0</v>
      </c>
    </row>
    <row r="120" spans="1:10" s="61" customFormat="1" ht="15.75" outlineLevel="1">
      <c r="A120" s="66"/>
      <c r="B120" s="67"/>
      <c r="C120" s="66"/>
      <c r="D120" s="603"/>
      <c r="E120" s="604"/>
      <c r="F120" s="608"/>
      <c r="G120" s="609"/>
      <c r="H120" s="610"/>
      <c r="I120" s="611"/>
      <c r="J120" s="82">
        <f t="shared" si="6"/>
        <v>0</v>
      </c>
    </row>
    <row r="121" spans="1:10" s="61" customFormat="1" ht="15.75" outlineLevel="1">
      <c r="A121" s="66"/>
      <c r="B121" s="67"/>
      <c r="C121" s="66"/>
      <c r="D121" s="603"/>
      <c r="E121" s="604"/>
      <c r="F121" s="608"/>
      <c r="G121" s="609"/>
      <c r="H121" s="610"/>
      <c r="I121" s="611"/>
      <c r="J121" s="82">
        <f t="shared" si="6"/>
        <v>0</v>
      </c>
    </row>
    <row r="122" spans="1:10" s="61" customFormat="1" ht="15.75" outlineLevel="1">
      <c r="A122" s="66"/>
      <c r="B122" s="67"/>
      <c r="C122" s="66"/>
      <c r="D122" s="603"/>
      <c r="E122" s="604"/>
      <c r="F122" s="608"/>
      <c r="G122" s="609"/>
      <c r="H122" s="610"/>
      <c r="I122" s="611"/>
      <c r="J122" s="82">
        <f t="shared" si="6"/>
        <v>0</v>
      </c>
    </row>
    <row r="123" spans="1:10" s="61" customFormat="1" ht="15.75" outlineLevel="1">
      <c r="A123" s="66"/>
      <c r="B123" s="67"/>
      <c r="C123" s="66"/>
      <c r="D123" s="603"/>
      <c r="E123" s="604"/>
      <c r="F123" s="608"/>
      <c r="G123" s="609"/>
      <c r="H123" s="610"/>
      <c r="I123" s="611"/>
      <c r="J123" s="82">
        <f t="shared" si="6"/>
        <v>0</v>
      </c>
    </row>
    <row r="124" spans="1:10" s="61" customFormat="1" ht="15.75" outlineLevel="1">
      <c r="A124" s="66"/>
      <c r="B124" s="67"/>
      <c r="C124" s="66"/>
      <c r="D124" s="603"/>
      <c r="E124" s="604"/>
      <c r="F124" s="608"/>
      <c r="G124" s="609"/>
      <c r="H124" s="610"/>
      <c r="I124" s="611"/>
      <c r="J124" s="82"/>
    </row>
    <row r="125" spans="1:10" s="61" customFormat="1" ht="15.75" outlineLevel="1">
      <c r="A125" s="83" t="s">
        <v>312</v>
      </c>
      <c r="B125" s="84"/>
      <c r="C125" s="561" t="s">
        <v>312</v>
      </c>
      <c r="D125" s="561"/>
      <c r="E125" s="561"/>
      <c r="F125" s="561"/>
      <c r="G125" s="561"/>
      <c r="H125" s="561"/>
      <c r="I125" s="562"/>
      <c r="J125" s="76">
        <f>SUM(J116:J124)</f>
        <v>0</v>
      </c>
    </row>
    <row r="126" spans="3:10" s="61" customFormat="1" ht="21" customHeight="1">
      <c r="C126" s="553" t="s">
        <v>354</v>
      </c>
      <c r="D126" s="553"/>
      <c r="E126" s="553"/>
      <c r="F126" s="553"/>
      <c r="G126" s="553"/>
      <c r="H126" s="553"/>
      <c r="I126" s="554"/>
      <c r="J126" s="103">
        <f>J17+J27+J30+J48+J58+J64+J74+J86+J99+J112+J125</f>
        <v>0</v>
      </c>
    </row>
    <row r="129" spans="2:10" ht="12.75">
      <c r="B129" s="79" t="s">
        <v>144</v>
      </c>
      <c r="D129" s="124"/>
      <c r="E129" s="124"/>
      <c r="F129" s="125"/>
      <c r="I129" s="124"/>
      <c r="J129" s="124"/>
    </row>
    <row r="130" spans="9:10" ht="12.75">
      <c r="I130" s="550" t="s">
        <v>355</v>
      </c>
      <c r="J130" s="550"/>
    </row>
    <row r="132" spans="2:10" ht="12.75">
      <c r="B132" s="79" t="s">
        <v>356</v>
      </c>
      <c r="D132" s="124"/>
      <c r="E132" s="124"/>
      <c r="F132" s="125"/>
      <c r="I132" s="124"/>
      <c r="J132" s="124"/>
    </row>
    <row r="133" spans="9:10" ht="12.75">
      <c r="I133" s="550" t="s">
        <v>355</v>
      </c>
      <c r="J133" s="550"/>
    </row>
    <row r="135" spans="2:10" ht="12.75">
      <c r="B135" s="79" t="s">
        <v>357</v>
      </c>
      <c r="C135" s="124"/>
      <c r="D135" s="124"/>
      <c r="F135" s="125"/>
      <c r="G135" s="124"/>
      <c r="I135" s="124"/>
      <c r="J135" s="124"/>
    </row>
    <row r="136" spans="3:10" ht="12.75">
      <c r="C136" s="551" t="s">
        <v>146</v>
      </c>
      <c r="D136" s="551"/>
      <c r="F136" s="552" t="s">
        <v>149</v>
      </c>
      <c r="G136" s="552"/>
      <c r="I136" s="550" t="s">
        <v>355</v>
      </c>
      <c r="J136" s="550"/>
    </row>
    <row r="138" ht="12.75">
      <c r="B138" s="79" t="s">
        <v>358</v>
      </c>
    </row>
  </sheetData>
  <sheetProtection/>
  <mergeCells count="260">
    <mergeCell ref="D124:E124"/>
    <mergeCell ref="F124:G124"/>
    <mergeCell ref="H124:I124"/>
    <mergeCell ref="C125:I125"/>
    <mergeCell ref="C126:I126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C112:I112"/>
    <mergeCell ref="A113:J113"/>
    <mergeCell ref="D114:E114"/>
    <mergeCell ref="F114:G114"/>
    <mergeCell ref="H114:I114"/>
    <mergeCell ref="D115:E115"/>
    <mergeCell ref="F115:G115"/>
    <mergeCell ref="H115:I115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04:E104"/>
    <mergeCell ref="F104:G104"/>
    <mergeCell ref="H104:I104"/>
    <mergeCell ref="D105:E105"/>
    <mergeCell ref="F105:G105"/>
    <mergeCell ref="H105:I105"/>
    <mergeCell ref="D102:E102"/>
    <mergeCell ref="F102:G102"/>
    <mergeCell ref="H102:I102"/>
    <mergeCell ref="D103:E103"/>
    <mergeCell ref="F103:G103"/>
    <mergeCell ref="H103:I103"/>
    <mergeCell ref="D98:E98"/>
    <mergeCell ref="F98:G98"/>
    <mergeCell ref="H98:I98"/>
    <mergeCell ref="C99:I99"/>
    <mergeCell ref="A100:J100"/>
    <mergeCell ref="D101:E101"/>
    <mergeCell ref="F101:G101"/>
    <mergeCell ref="H101:I101"/>
    <mergeCell ref="D96:E96"/>
    <mergeCell ref="F96:G96"/>
    <mergeCell ref="H96:I96"/>
    <mergeCell ref="D97:E97"/>
    <mergeCell ref="F97:G97"/>
    <mergeCell ref="H97:I97"/>
    <mergeCell ref="D94:E94"/>
    <mergeCell ref="F94:G94"/>
    <mergeCell ref="H94:I94"/>
    <mergeCell ref="D95:E95"/>
    <mergeCell ref="F95:G95"/>
    <mergeCell ref="H95:I95"/>
    <mergeCell ref="D92:E92"/>
    <mergeCell ref="F92:G92"/>
    <mergeCell ref="H92:I92"/>
    <mergeCell ref="D93:E93"/>
    <mergeCell ref="F93:G93"/>
    <mergeCell ref="H93:I93"/>
    <mergeCell ref="D90:E90"/>
    <mergeCell ref="F90:G90"/>
    <mergeCell ref="H90:I90"/>
    <mergeCell ref="D91:E91"/>
    <mergeCell ref="F91:G91"/>
    <mergeCell ref="H91:I91"/>
    <mergeCell ref="C86:I86"/>
    <mergeCell ref="A87:J87"/>
    <mergeCell ref="D88:E88"/>
    <mergeCell ref="F88:G88"/>
    <mergeCell ref="H88:I88"/>
    <mergeCell ref="D89:E89"/>
    <mergeCell ref="F89:G89"/>
    <mergeCell ref="H89:I89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C74:I74"/>
    <mergeCell ref="A75:J75"/>
    <mergeCell ref="D76:E76"/>
    <mergeCell ref="F76:G76"/>
    <mergeCell ref="H76:I76"/>
    <mergeCell ref="D77:E77"/>
    <mergeCell ref="F77:G77"/>
    <mergeCell ref="H77:I77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C62:F62"/>
    <mergeCell ref="H62:I62"/>
    <mergeCell ref="C63:F63"/>
    <mergeCell ref="H63:I63"/>
    <mergeCell ref="A64:I64"/>
    <mergeCell ref="A65:J65"/>
    <mergeCell ref="A58:I58"/>
    <mergeCell ref="A59:J59"/>
    <mergeCell ref="C60:F60"/>
    <mergeCell ref="H60:I60"/>
    <mergeCell ref="C61:F61"/>
    <mergeCell ref="H61:I61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A48:I48"/>
    <mergeCell ref="A49:J49"/>
    <mergeCell ref="D50:E50"/>
    <mergeCell ref="H50:I50"/>
    <mergeCell ref="D51:E51"/>
    <mergeCell ref="H51:I51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H36:I36"/>
    <mergeCell ref="D37:E37"/>
    <mergeCell ref="H37:I37"/>
    <mergeCell ref="D38:E38"/>
    <mergeCell ref="H38:I38"/>
    <mergeCell ref="D33:E33"/>
    <mergeCell ref="H33:I33"/>
    <mergeCell ref="D34:E34"/>
    <mergeCell ref="H34:I34"/>
    <mergeCell ref="D35:E35"/>
    <mergeCell ref="H35:I35"/>
    <mergeCell ref="D29:E29"/>
    <mergeCell ref="H29:I29"/>
    <mergeCell ref="A30:I30"/>
    <mergeCell ref="A31:J31"/>
    <mergeCell ref="D32:E32"/>
    <mergeCell ref="H32:I32"/>
    <mergeCell ref="H24:I24"/>
    <mergeCell ref="H25:I25"/>
    <mergeCell ref="D26:E26"/>
    <mergeCell ref="H26:I26"/>
    <mergeCell ref="A27:I27"/>
    <mergeCell ref="A28:J28"/>
    <mergeCell ref="D20:E20"/>
    <mergeCell ref="H20:I20"/>
    <mergeCell ref="H21:I21"/>
    <mergeCell ref="D22:E22"/>
    <mergeCell ref="H22:I22"/>
    <mergeCell ref="H23:I23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I130:J130"/>
    <mergeCell ref="I133:J133"/>
    <mergeCell ref="C136:D136"/>
    <mergeCell ref="F136:G136"/>
    <mergeCell ref="I136:J136"/>
    <mergeCell ref="B4:J4"/>
    <mergeCell ref="E6:J6"/>
    <mergeCell ref="D7:J7"/>
    <mergeCell ref="E11:G11"/>
    <mergeCell ref="E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5" zoomScaleNormal="75" zoomScalePageLayoutView="0" workbookViewId="0" topLeftCell="B1">
      <selection activeCell="V33" sqref="V3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1" customFormat="1" ht="41.25" customHeight="1">
      <c r="B6" s="60" t="s">
        <v>292</v>
      </c>
      <c r="E6" s="583" t="s">
        <v>473</v>
      </c>
      <c r="F6" s="583"/>
      <c r="G6" s="583"/>
      <c r="H6" s="583"/>
      <c r="I6" s="583"/>
      <c r="J6" s="583"/>
    </row>
    <row r="7" spans="2:10" s="60" customFormat="1" ht="19.5">
      <c r="B7" s="60" t="s">
        <v>293</v>
      </c>
      <c r="D7" s="584"/>
      <c r="E7" s="584"/>
      <c r="F7" s="584"/>
      <c r="G7" s="584"/>
      <c r="H7" s="584"/>
      <c r="I7" s="584"/>
      <c r="J7" s="584"/>
    </row>
    <row r="8" s="61" customFormat="1" ht="15.75">
      <c r="F8" s="62"/>
    </row>
    <row r="9" spans="2:10" s="61" customFormat="1" ht="49.5" customHeight="1">
      <c r="B9" s="659" t="s">
        <v>491</v>
      </c>
      <c r="C9" s="659"/>
      <c r="D9" s="659"/>
      <c r="E9" s="659"/>
      <c r="F9" s="659"/>
      <c r="G9" s="659"/>
      <c r="H9" s="659"/>
      <c r="I9" s="659"/>
      <c r="J9" s="659"/>
    </row>
    <row r="10" s="61" customFormat="1" ht="15.75">
      <c r="F10" s="62"/>
    </row>
    <row r="11" spans="2:10" s="61" customFormat="1" ht="45" customHeight="1">
      <c r="B11" s="140" t="s">
        <v>296</v>
      </c>
      <c r="C11" s="140" t="s">
        <v>335</v>
      </c>
      <c r="D11" s="140" t="s">
        <v>492</v>
      </c>
      <c r="E11" s="585" t="s">
        <v>493</v>
      </c>
      <c r="F11" s="585"/>
      <c r="G11" s="585"/>
      <c r="H11" s="585" t="s">
        <v>477</v>
      </c>
      <c r="I11" s="585"/>
      <c r="J11" s="585"/>
    </row>
    <row r="12" spans="2:10" s="61" customFormat="1" ht="15.75">
      <c r="B12" s="132"/>
      <c r="C12" s="132"/>
      <c r="D12" s="131"/>
      <c r="E12" s="578"/>
      <c r="F12" s="578"/>
      <c r="G12" s="578"/>
      <c r="H12" s="579"/>
      <c r="I12" s="579"/>
      <c r="J12" s="579"/>
    </row>
    <row r="13" spans="2:10" s="61" customFormat="1" ht="15.75">
      <c r="B13" s="132"/>
      <c r="C13" s="132"/>
      <c r="D13" s="131"/>
      <c r="E13" s="578"/>
      <c r="F13" s="578"/>
      <c r="G13" s="578"/>
      <c r="H13" s="579"/>
      <c r="I13" s="579"/>
      <c r="J13" s="579"/>
    </row>
    <row r="14" spans="2:10" s="95" customFormat="1" ht="15.75">
      <c r="B14" s="134"/>
      <c r="C14" s="134" t="s">
        <v>181</v>
      </c>
      <c r="D14" s="135"/>
      <c r="E14" s="580"/>
      <c r="F14" s="580"/>
      <c r="G14" s="580"/>
      <c r="H14" s="581"/>
      <c r="I14" s="581"/>
      <c r="J14" s="581"/>
    </row>
    <row r="15" s="61" customFormat="1" ht="15.75">
      <c r="F15" s="62"/>
    </row>
    <row r="16" spans="2:10" s="61" customFormat="1" ht="16.5">
      <c r="B16" s="137" t="s">
        <v>478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589" t="s">
        <v>364</v>
      </c>
      <c r="B18" s="589"/>
      <c r="C18" s="589"/>
      <c r="D18" s="589"/>
      <c r="E18" s="589"/>
      <c r="F18" s="589"/>
      <c r="G18" s="589"/>
      <c r="H18" s="589"/>
      <c r="I18" s="589"/>
      <c r="J18" s="589"/>
    </row>
    <row r="19" spans="1:10" ht="27">
      <c r="A19" s="77"/>
      <c r="B19" s="97" t="s">
        <v>296</v>
      </c>
      <c r="C19" s="63" t="s">
        <v>335</v>
      </c>
      <c r="D19" s="602" t="s">
        <v>336</v>
      </c>
      <c r="E19" s="602"/>
      <c r="F19" s="63" t="s">
        <v>337</v>
      </c>
      <c r="G19" s="63" t="s">
        <v>338</v>
      </c>
      <c r="H19" s="602" t="s">
        <v>339</v>
      </c>
      <c r="I19" s="602"/>
      <c r="J19" s="63" t="s">
        <v>340</v>
      </c>
    </row>
    <row r="20" spans="1:10" s="99" customFormat="1" ht="12.75">
      <c r="A20" s="98"/>
      <c r="B20" s="80">
        <v>1</v>
      </c>
      <c r="C20" s="80">
        <v>2</v>
      </c>
      <c r="D20" s="570">
        <v>3</v>
      </c>
      <c r="E20" s="572"/>
      <c r="F20" s="80">
        <v>4</v>
      </c>
      <c r="G20" s="80">
        <v>5</v>
      </c>
      <c r="H20" s="570">
        <v>6</v>
      </c>
      <c r="I20" s="572"/>
      <c r="J20" s="80" t="s">
        <v>341</v>
      </c>
    </row>
    <row r="21" spans="1:10" s="61" customFormat="1" ht="15.75" outlineLevel="1">
      <c r="A21" s="66"/>
      <c r="B21" s="67">
        <v>1</v>
      </c>
      <c r="C21" s="66"/>
      <c r="D21" s="667"/>
      <c r="E21" s="668"/>
      <c r="F21" s="81"/>
      <c r="G21" s="101"/>
      <c r="H21" s="603"/>
      <c r="I21" s="604"/>
      <c r="J21" s="74">
        <f>F21*G21*H21</f>
        <v>0</v>
      </c>
    </row>
    <row r="22" spans="1:10" s="61" customFormat="1" ht="15.75" outlineLevel="1">
      <c r="A22" s="66"/>
      <c r="B22" s="67">
        <v>2</v>
      </c>
      <c r="C22" s="66"/>
      <c r="D22" s="667"/>
      <c r="E22" s="668"/>
      <c r="F22" s="81"/>
      <c r="G22" s="101"/>
      <c r="H22" s="603"/>
      <c r="I22" s="604"/>
      <c r="J22" s="74">
        <f>F22*G22*H22</f>
        <v>0</v>
      </c>
    </row>
    <row r="23" spans="1:10" s="61" customFormat="1" ht="15.75" outlineLevel="1">
      <c r="A23" s="66"/>
      <c r="B23" s="67">
        <v>3</v>
      </c>
      <c r="C23" s="66"/>
      <c r="D23" s="667"/>
      <c r="E23" s="668"/>
      <c r="F23" s="81"/>
      <c r="G23" s="101"/>
      <c r="H23" s="603"/>
      <c r="I23" s="604"/>
      <c r="J23" s="74">
        <f>F23*G23*H23</f>
        <v>0</v>
      </c>
    </row>
    <row r="24" spans="1:10" s="61" customFormat="1" ht="15.75" outlineLevel="1">
      <c r="A24" s="560" t="s">
        <v>312</v>
      </c>
      <c r="B24" s="561"/>
      <c r="C24" s="561"/>
      <c r="D24" s="561"/>
      <c r="E24" s="561"/>
      <c r="F24" s="561"/>
      <c r="G24" s="561"/>
      <c r="H24" s="561"/>
      <c r="I24" s="562"/>
      <c r="J24" s="103">
        <f>SUM(J21:J23)</f>
        <v>0</v>
      </c>
    </row>
    <row r="25" spans="1:10" s="61" customFormat="1" ht="15.75">
      <c r="A25" s="573" t="s">
        <v>377</v>
      </c>
      <c r="B25" s="574"/>
      <c r="C25" s="574"/>
      <c r="D25" s="574"/>
      <c r="E25" s="574"/>
      <c r="F25" s="574"/>
      <c r="G25" s="574"/>
      <c r="H25" s="574"/>
      <c r="I25" s="574"/>
      <c r="J25" s="574"/>
    </row>
    <row r="26" spans="1:10" s="61" customFormat="1" ht="15.75" outlineLevel="1">
      <c r="A26" s="66"/>
      <c r="B26" s="67">
        <v>1</v>
      </c>
      <c r="C26" s="75"/>
      <c r="D26" s="614"/>
      <c r="E26" s="615"/>
      <c r="F26" s="69"/>
      <c r="G26" s="101"/>
      <c r="H26" s="603"/>
      <c r="I26" s="604"/>
      <c r="J26" s="74">
        <f>F26*G26*H26</f>
        <v>0</v>
      </c>
    </row>
    <row r="27" spans="1:10" s="61" customFormat="1" ht="15.75" outlineLevel="1">
      <c r="A27" s="66"/>
      <c r="B27" s="67">
        <v>2</v>
      </c>
      <c r="C27" s="75"/>
      <c r="D27" s="614"/>
      <c r="E27" s="615"/>
      <c r="F27" s="69"/>
      <c r="G27" s="101"/>
      <c r="H27" s="603"/>
      <c r="I27" s="604"/>
      <c r="J27" s="74">
        <f>F27*G27*H27</f>
        <v>0</v>
      </c>
    </row>
    <row r="28" spans="1:10" s="61" customFormat="1" ht="15.75" outlineLevel="1">
      <c r="A28" s="66"/>
      <c r="B28" s="67">
        <v>3</v>
      </c>
      <c r="C28" s="75"/>
      <c r="D28" s="614"/>
      <c r="E28" s="615"/>
      <c r="F28" s="69"/>
      <c r="G28" s="101"/>
      <c r="H28" s="603"/>
      <c r="I28" s="604"/>
      <c r="J28" s="74">
        <f>F28*G28*H28</f>
        <v>0</v>
      </c>
    </row>
    <row r="29" spans="1:10" s="61" customFormat="1" ht="15.75" outlineLevel="1">
      <c r="A29" s="66"/>
      <c r="B29" s="67">
        <v>4</v>
      </c>
      <c r="C29" s="75"/>
      <c r="D29" s="614"/>
      <c r="E29" s="615"/>
      <c r="F29" s="69"/>
      <c r="G29" s="101"/>
      <c r="H29" s="603"/>
      <c r="I29" s="604"/>
      <c r="J29" s="74">
        <f>F29*G29*H29</f>
        <v>0</v>
      </c>
    </row>
    <row r="30" spans="1:10" s="61" customFormat="1" ht="15.75" outlineLevel="1">
      <c r="A30" s="66"/>
      <c r="B30" s="67">
        <v>5</v>
      </c>
      <c r="C30" s="75"/>
      <c r="D30" s="614"/>
      <c r="E30" s="615"/>
      <c r="F30" s="69"/>
      <c r="G30" s="101"/>
      <c r="H30" s="603"/>
      <c r="I30" s="604"/>
      <c r="J30" s="74">
        <f>F30*G30*H30</f>
        <v>0</v>
      </c>
    </row>
    <row r="31" spans="1:10" s="61" customFormat="1" ht="15.75" outlineLevel="1">
      <c r="A31" s="560" t="s">
        <v>312</v>
      </c>
      <c r="B31" s="561"/>
      <c r="C31" s="561"/>
      <c r="D31" s="561"/>
      <c r="E31" s="561"/>
      <c r="F31" s="561"/>
      <c r="G31" s="561"/>
      <c r="H31" s="561"/>
      <c r="I31" s="562"/>
      <c r="J31" s="76">
        <f>SUM(J26:J30)</f>
        <v>0</v>
      </c>
    </row>
    <row r="32" spans="1:10" s="61" customFormat="1" ht="27.75" customHeight="1">
      <c r="A32" s="573" t="s">
        <v>386</v>
      </c>
      <c r="B32" s="574"/>
      <c r="C32" s="574"/>
      <c r="D32" s="574"/>
      <c r="E32" s="574"/>
      <c r="F32" s="574"/>
      <c r="G32" s="574"/>
      <c r="H32" s="574"/>
      <c r="I32" s="574"/>
      <c r="J32" s="574"/>
    </row>
    <row r="33" spans="1:10" ht="27">
      <c r="A33" s="77"/>
      <c r="B33" s="97" t="s">
        <v>296</v>
      </c>
      <c r="C33" s="63" t="s">
        <v>335</v>
      </c>
      <c r="D33" s="602" t="s">
        <v>336</v>
      </c>
      <c r="E33" s="602"/>
      <c r="F33" s="63" t="s">
        <v>337</v>
      </c>
      <c r="G33" s="63" t="s">
        <v>338</v>
      </c>
      <c r="H33" s="602" t="s">
        <v>339</v>
      </c>
      <c r="I33" s="602"/>
      <c r="J33" s="63" t="s">
        <v>340</v>
      </c>
    </row>
    <row r="34" spans="1:10" s="99" customFormat="1" ht="12.75">
      <c r="A34" s="98"/>
      <c r="B34" s="80">
        <v>1</v>
      </c>
      <c r="C34" s="80">
        <v>2</v>
      </c>
      <c r="D34" s="570">
        <v>3</v>
      </c>
      <c r="E34" s="572"/>
      <c r="F34" s="80">
        <v>4</v>
      </c>
      <c r="G34" s="80">
        <v>5</v>
      </c>
      <c r="H34" s="570">
        <v>6</v>
      </c>
      <c r="I34" s="572"/>
      <c r="J34" s="80" t="s">
        <v>341</v>
      </c>
    </row>
    <row r="35" spans="1:10" s="95" customFormat="1" ht="31.5" outlineLevel="2">
      <c r="A35" s="90"/>
      <c r="B35" s="91" t="s">
        <v>387</v>
      </c>
      <c r="C35" s="90" t="s">
        <v>388</v>
      </c>
      <c r="D35" s="616" t="s">
        <v>319</v>
      </c>
      <c r="E35" s="617"/>
      <c r="F35" s="106" t="s">
        <v>319</v>
      </c>
      <c r="G35" s="106" t="s">
        <v>319</v>
      </c>
      <c r="H35" s="618" t="s">
        <v>319</v>
      </c>
      <c r="I35" s="619"/>
      <c r="J35" s="94"/>
    </row>
    <row r="36" spans="1:10" s="61" customFormat="1" ht="15.75" outlineLevel="2">
      <c r="A36" s="66"/>
      <c r="B36" s="107" t="s">
        <v>320</v>
      </c>
      <c r="C36" s="66"/>
      <c r="D36" s="563"/>
      <c r="E36" s="565"/>
      <c r="F36" s="105"/>
      <c r="G36" s="101"/>
      <c r="H36" s="605"/>
      <c r="I36" s="606"/>
      <c r="J36" s="74">
        <f>F36*G36*H36</f>
        <v>0</v>
      </c>
    </row>
    <row r="37" spans="1:10" s="61" customFormat="1" ht="45.75" customHeight="1" outlineLevel="2">
      <c r="A37" s="66"/>
      <c r="B37" s="67" t="s">
        <v>322</v>
      </c>
      <c r="C37" s="66"/>
      <c r="D37" s="563"/>
      <c r="E37" s="565"/>
      <c r="F37" s="105"/>
      <c r="G37" s="101"/>
      <c r="H37" s="605"/>
      <c r="I37" s="606"/>
      <c r="J37" s="74">
        <f>F37*G37*H37</f>
        <v>0</v>
      </c>
    </row>
    <row r="38" spans="1:10" s="61" customFormat="1" ht="15.75" outlineLevel="2">
      <c r="A38" s="66"/>
      <c r="B38" s="107" t="s">
        <v>393</v>
      </c>
      <c r="C38" s="66"/>
      <c r="D38" s="563"/>
      <c r="E38" s="565"/>
      <c r="F38" s="105"/>
      <c r="G38" s="101"/>
      <c r="H38" s="605"/>
      <c r="I38" s="606"/>
      <c r="J38" s="74">
        <f>F38*G38*H38</f>
        <v>0</v>
      </c>
    </row>
    <row r="39" spans="1:10" s="61" customFormat="1" ht="15.75" outlineLevel="2">
      <c r="A39" s="66"/>
      <c r="B39" s="67" t="s">
        <v>395</v>
      </c>
      <c r="C39" s="66"/>
      <c r="D39" s="563"/>
      <c r="E39" s="565"/>
      <c r="F39" s="105"/>
      <c r="G39" s="101"/>
      <c r="H39" s="605"/>
      <c r="I39" s="606"/>
      <c r="J39" s="74">
        <f>F39*G39*H39</f>
        <v>0</v>
      </c>
    </row>
    <row r="40" spans="1:10" s="61" customFormat="1" ht="15.75" outlineLevel="2">
      <c r="A40" s="66"/>
      <c r="B40" s="67" t="s">
        <v>397</v>
      </c>
      <c r="C40" s="66"/>
      <c r="D40" s="563"/>
      <c r="E40" s="565"/>
      <c r="F40" s="105"/>
      <c r="G40" s="101"/>
      <c r="H40" s="605"/>
      <c r="I40" s="606"/>
      <c r="J40" s="74"/>
    </row>
    <row r="41" spans="1:10" s="95" customFormat="1" ht="31.5" outlineLevel="2">
      <c r="A41" s="90"/>
      <c r="B41" s="91" t="s">
        <v>413</v>
      </c>
      <c r="C41" s="90" t="s">
        <v>414</v>
      </c>
      <c r="D41" s="616" t="s">
        <v>319</v>
      </c>
      <c r="E41" s="617"/>
      <c r="F41" s="106" t="s">
        <v>319</v>
      </c>
      <c r="G41" s="106" t="s">
        <v>319</v>
      </c>
      <c r="H41" s="618" t="s">
        <v>319</v>
      </c>
      <c r="I41" s="619"/>
      <c r="J41" s="94"/>
    </row>
    <row r="42" spans="1:10" s="61" customFormat="1" ht="15.75" outlineLevel="2">
      <c r="A42" s="66"/>
      <c r="B42" s="67" t="s">
        <v>325</v>
      </c>
      <c r="C42" s="66"/>
      <c r="D42" s="563"/>
      <c r="E42" s="565"/>
      <c r="F42" s="105"/>
      <c r="G42" s="101"/>
      <c r="H42" s="605"/>
      <c r="I42" s="606"/>
      <c r="J42" s="74">
        <f aca="true" t="shared" si="0" ref="J42:J47">G42*H42*I42</f>
        <v>0</v>
      </c>
    </row>
    <row r="43" spans="1:10" s="61" customFormat="1" ht="15.75" outlineLevel="2">
      <c r="A43" s="66"/>
      <c r="B43" s="67" t="s">
        <v>327</v>
      </c>
      <c r="C43" s="66"/>
      <c r="D43" s="563"/>
      <c r="E43" s="565"/>
      <c r="F43" s="105"/>
      <c r="G43" s="101"/>
      <c r="H43" s="605"/>
      <c r="I43" s="606"/>
      <c r="J43" s="74">
        <f t="shared" si="0"/>
        <v>0</v>
      </c>
    </row>
    <row r="44" spans="1:10" s="61" customFormat="1" ht="15.75" outlineLevel="2">
      <c r="A44" s="66"/>
      <c r="B44" s="67" t="s">
        <v>329</v>
      </c>
      <c r="C44" s="66"/>
      <c r="D44" s="563"/>
      <c r="E44" s="565"/>
      <c r="F44" s="105"/>
      <c r="G44" s="101"/>
      <c r="H44" s="605"/>
      <c r="I44" s="606"/>
      <c r="J44" s="74">
        <f t="shared" si="0"/>
        <v>0</v>
      </c>
    </row>
    <row r="45" spans="1:10" s="61" customFormat="1" ht="15.75" outlineLevel="2">
      <c r="A45" s="66"/>
      <c r="B45" s="67" t="s">
        <v>331</v>
      </c>
      <c r="C45" s="66"/>
      <c r="D45" s="563"/>
      <c r="E45" s="565"/>
      <c r="F45" s="105"/>
      <c r="G45" s="101"/>
      <c r="H45" s="605"/>
      <c r="I45" s="606"/>
      <c r="J45" s="74">
        <f t="shared" si="0"/>
        <v>0</v>
      </c>
    </row>
    <row r="46" spans="1:10" s="61" customFormat="1" ht="15.75" outlineLevel="2">
      <c r="A46" s="66"/>
      <c r="B46" s="67" t="s">
        <v>421</v>
      </c>
      <c r="C46" s="66"/>
      <c r="D46" s="563"/>
      <c r="E46" s="565"/>
      <c r="F46" s="105"/>
      <c r="G46" s="101"/>
      <c r="H46" s="605"/>
      <c r="I46" s="606"/>
      <c r="J46" s="74">
        <f t="shared" si="0"/>
        <v>0</v>
      </c>
    </row>
    <row r="47" spans="1:10" s="61" customFormat="1" ht="15.75" outlineLevel="2">
      <c r="A47" s="66"/>
      <c r="B47" s="67" t="s">
        <v>423</v>
      </c>
      <c r="C47" s="66"/>
      <c r="D47" s="563"/>
      <c r="E47" s="565"/>
      <c r="F47" s="105"/>
      <c r="G47" s="101"/>
      <c r="H47" s="605"/>
      <c r="I47" s="606"/>
      <c r="J47" s="74">
        <f t="shared" si="0"/>
        <v>0</v>
      </c>
    </row>
    <row r="48" spans="1:10" s="61" customFormat="1" ht="15.75" outlineLevel="2">
      <c r="A48" s="560" t="s">
        <v>312</v>
      </c>
      <c r="B48" s="561"/>
      <c r="C48" s="561"/>
      <c r="D48" s="561"/>
      <c r="E48" s="561"/>
      <c r="F48" s="561"/>
      <c r="G48" s="561"/>
      <c r="H48" s="561"/>
      <c r="I48" s="562"/>
      <c r="J48" s="103">
        <f>SUM(J36:J47)</f>
        <v>0</v>
      </c>
    </row>
    <row r="49" spans="1:10" s="61" customFormat="1" ht="24" customHeight="1">
      <c r="A49" s="573" t="s">
        <v>424</v>
      </c>
      <c r="B49" s="574"/>
      <c r="C49" s="574"/>
      <c r="D49" s="574"/>
      <c r="E49" s="574"/>
      <c r="F49" s="574"/>
      <c r="G49" s="574"/>
      <c r="H49" s="574"/>
      <c r="I49" s="574"/>
      <c r="J49" s="574"/>
    </row>
    <row r="50" spans="1:10" ht="27">
      <c r="A50" s="77"/>
      <c r="B50" s="97" t="s">
        <v>296</v>
      </c>
      <c r="C50" s="63" t="s">
        <v>335</v>
      </c>
      <c r="D50" s="602" t="s">
        <v>336</v>
      </c>
      <c r="E50" s="602"/>
      <c r="F50" s="63" t="s">
        <v>337</v>
      </c>
      <c r="G50" s="63" t="s">
        <v>338</v>
      </c>
      <c r="H50" s="602" t="s">
        <v>339</v>
      </c>
      <c r="I50" s="602"/>
      <c r="J50" s="63" t="s">
        <v>340</v>
      </c>
    </row>
    <row r="51" spans="1:10" s="99" customFormat="1" ht="12.75">
      <c r="A51" s="98"/>
      <c r="B51" s="80">
        <v>1</v>
      </c>
      <c r="C51" s="80">
        <v>2</v>
      </c>
      <c r="D51" s="570">
        <v>3</v>
      </c>
      <c r="E51" s="572"/>
      <c r="F51" s="80">
        <v>4</v>
      </c>
      <c r="G51" s="80">
        <v>5</v>
      </c>
      <c r="H51" s="570">
        <v>6</v>
      </c>
      <c r="I51" s="572"/>
      <c r="J51" s="80" t="s">
        <v>341</v>
      </c>
    </row>
    <row r="52" spans="1:10" s="61" customFormat="1" ht="15.75" outlineLevel="2">
      <c r="A52" s="66"/>
      <c r="B52" s="67">
        <v>1</v>
      </c>
      <c r="C52" s="66"/>
      <c r="D52" s="563"/>
      <c r="E52" s="565"/>
      <c r="F52" s="70"/>
      <c r="G52" s="101"/>
      <c r="H52" s="605"/>
      <c r="I52" s="606"/>
      <c r="J52" s="74">
        <f aca="true" t="shared" si="1" ref="J52:J57">F52*G52*H52</f>
        <v>0</v>
      </c>
    </row>
    <row r="53" spans="1:10" s="61" customFormat="1" ht="15.75" outlineLevel="2">
      <c r="A53" s="66"/>
      <c r="B53" s="67">
        <v>2</v>
      </c>
      <c r="C53" s="66"/>
      <c r="D53" s="563"/>
      <c r="E53" s="565"/>
      <c r="F53" s="70"/>
      <c r="G53" s="101"/>
      <c r="H53" s="605"/>
      <c r="I53" s="606"/>
      <c r="J53" s="74">
        <f t="shared" si="1"/>
        <v>0</v>
      </c>
    </row>
    <row r="54" spans="1:10" s="61" customFormat="1" ht="15.75" outlineLevel="2">
      <c r="A54" s="66"/>
      <c r="B54" s="67">
        <v>3</v>
      </c>
      <c r="C54" s="66"/>
      <c r="D54" s="563"/>
      <c r="E54" s="565"/>
      <c r="F54" s="70"/>
      <c r="G54" s="101"/>
      <c r="H54" s="605"/>
      <c r="I54" s="606"/>
      <c r="J54" s="74">
        <f t="shared" si="1"/>
        <v>0</v>
      </c>
    </row>
    <row r="55" spans="1:10" s="61" customFormat="1" ht="15.75" outlineLevel="2">
      <c r="A55" s="66"/>
      <c r="B55" s="67">
        <v>4</v>
      </c>
      <c r="C55" s="66"/>
      <c r="D55" s="563"/>
      <c r="E55" s="565"/>
      <c r="F55" s="70"/>
      <c r="G55" s="101"/>
      <c r="H55" s="605"/>
      <c r="I55" s="606"/>
      <c r="J55" s="74">
        <f t="shared" si="1"/>
        <v>0</v>
      </c>
    </row>
    <row r="56" spans="1:10" s="61" customFormat="1" ht="15.75" outlineLevel="2">
      <c r="A56" s="66"/>
      <c r="B56" s="67">
        <v>5</v>
      </c>
      <c r="C56" s="66"/>
      <c r="D56" s="563"/>
      <c r="E56" s="565"/>
      <c r="F56" s="70"/>
      <c r="G56" s="101"/>
      <c r="H56" s="605"/>
      <c r="I56" s="606"/>
      <c r="J56" s="74">
        <f t="shared" si="1"/>
        <v>0</v>
      </c>
    </row>
    <row r="57" spans="1:10" s="61" customFormat="1" ht="16.5" customHeight="1" outlineLevel="2">
      <c r="A57" s="66"/>
      <c r="B57" s="67">
        <v>6</v>
      </c>
      <c r="C57" s="66"/>
      <c r="D57" s="563"/>
      <c r="E57" s="565"/>
      <c r="F57" s="70"/>
      <c r="G57" s="101"/>
      <c r="H57" s="605"/>
      <c r="I57" s="606"/>
      <c r="J57" s="74">
        <f t="shared" si="1"/>
        <v>0</v>
      </c>
    </row>
    <row r="58" spans="1:10" s="61" customFormat="1" ht="15.75" outlineLevel="1">
      <c r="A58" s="560" t="s">
        <v>312</v>
      </c>
      <c r="B58" s="561"/>
      <c r="C58" s="561"/>
      <c r="D58" s="561"/>
      <c r="E58" s="561"/>
      <c r="F58" s="561"/>
      <c r="G58" s="561"/>
      <c r="H58" s="561"/>
      <c r="I58" s="562"/>
      <c r="J58" s="103">
        <f>SUM(J52:J57)</f>
        <v>0</v>
      </c>
    </row>
    <row r="59" spans="3:10" s="61" customFormat="1" ht="21" customHeight="1">
      <c r="C59" s="553" t="s">
        <v>354</v>
      </c>
      <c r="D59" s="553"/>
      <c r="E59" s="553"/>
      <c r="F59" s="553"/>
      <c r="G59" s="553"/>
      <c r="H59" s="553"/>
      <c r="I59" s="554"/>
      <c r="J59" s="103">
        <f>J24+J31+J48+J58</f>
        <v>0</v>
      </c>
    </row>
    <row r="62" spans="2:10" ht="12.75">
      <c r="B62" s="79" t="s">
        <v>144</v>
      </c>
      <c r="D62" s="124"/>
      <c r="E62" s="124"/>
      <c r="F62" s="125"/>
      <c r="I62" s="124"/>
      <c r="J62" s="124"/>
    </row>
    <row r="63" spans="9:10" ht="12.75">
      <c r="I63" s="550" t="s">
        <v>355</v>
      </c>
      <c r="J63" s="550"/>
    </row>
    <row r="65" spans="2:10" ht="12.75">
      <c r="B65" s="79" t="s">
        <v>356</v>
      </c>
      <c r="D65" s="124"/>
      <c r="E65" s="124"/>
      <c r="F65" s="125"/>
      <c r="I65" s="124"/>
      <c r="J65" s="124"/>
    </row>
    <row r="66" spans="9:10" ht="12.75">
      <c r="I66" s="550" t="s">
        <v>355</v>
      </c>
      <c r="J66" s="550"/>
    </row>
    <row r="68" spans="2:10" ht="12.75">
      <c r="B68" s="79" t="s">
        <v>357</v>
      </c>
      <c r="C68" s="124"/>
      <c r="D68" s="124"/>
      <c r="F68" s="125"/>
      <c r="G68" s="124"/>
      <c r="I68" s="124"/>
      <c r="J68" s="124"/>
    </row>
    <row r="69" spans="3:10" ht="12.75">
      <c r="C69" s="551" t="s">
        <v>146</v>
      </c>
      <c r="D69" s="551"/>
      <c r="F69" s="552" t="s">
        <v>149</v>
      </c>
      <c r="G69" s="552"/>
      <c r="I69" s="550" t="s">
        <v>355</v>
      </c>
      <c r="J69" s="550"/>
    </row>
    <row r="71" ht="12.75">
      <c r="B71" s="79" t="s">
        <v>358</v>
      </c>
    </row>
  </sheetData>
  <sheetProtection/>
  <mergeCells count="92">
    <mergeCell ref="I66:J66"/>
    <mergeCell ref="C69:D69"/>
    <mergeCell ref="F69:G69"/>
    <mergeCell ref="I69:J69"/>
    <mergeCell ref="E11:G11"/>
    <mergeCell ref="H11:J11"/>
    <mergeCell ref="E12:G12"/>
    <mergeCell ref="H12:J12"/>
    <mergeCell ref="E13:G13"/>
    <mergeCell ref="H13:J13"/>
    <mergeCell ref="C59:I59"/>
    <mergeCell ref="I63:J63"/>
    <mergeCell ref="D56:E56"/>
    <mergeCell ref="H56:I56"/>
    <mergeCell ref="D57:E57"/>
    <mergeCell ref="H57:I57"/>
    <mergeCell ref="A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6:E46"/>
    <mergeCell ref="H46:I46"/>
    <mergeCell ref="D47:E47"/>
    <mergeCell ref="H47:I47"/>
    <mergeCell ref="A48:I48"/>
    <mergeCell ref="A49:J49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0:E30"/>
    <mergeCell ref="H30:I30"/>
    <mergeCell ref="A31:I31"/>
    <mergeCell ref="A32:J32"/>
    <mergeCell ref="D33:E33"/>
    <mergeCell ref="H33:I33"/>
    <mergeCell ref="D27:E27"/>
    <mergeCell ref="H27:I27"/>
    <mergeCell ref="D28:E28"/>
    <mergeCell ref="H28:I28"/>
    <mergeCell ref="D29:E29"/>
    <mergeCell ref="H29:I29"/>
    <mergeCell ref="D23:E23"/>
    <mergeCell ref="H23:I23"/>
    <mergeCell ref="A24:I24"/>
    <mergeCell ref="A25:J25"/>
    <mergeCell ref="D26:E26"/>
    <mergeCell ref="H26:I26"/>
    <mergeCell ref="D20:E20"/>
    <mergeCell ref="H20:I20"/>
    <mergeCell ref="D21:E21"/>
    <mergeCell ref="H21:I21"/>
    <mergeCell ref="D22:E22"/>
    <mergeCell ref="H22:I22"/>
    <mergeCell ref="B5:J5"/>
    <mergeCell ref="E6:J6"/>
    <mergeCell ref="D7:J7"/>
    <mergeCell ref="A18:J18"/>
    <mergeCell ref="D19:E19"/>
    <mergeCell ref="H19:I19"/>
    <mergeCell ref="E14:G14"/>
    <mergeCell ref="H14:J14"/>
    <mergeCell ref="B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zoomScaleSheetLayoutView="110" zoomScalePageLayoutView="0" workbookViewId="0" topLeftCell="A1">
      <selection activeCell="AH46" sqref="AH46:CM4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284" t="s">
        <v>578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</row>
    <row r="3" spans="1:161" ht="11.25" customHeight="1">
      <c r="A3" s="289" t="s">
        <v>91</v>
      </c>
      <c r="B3" s="289"/>
      <c r="C3" s="289"/>
      <c r="D3" s="289"/>
      <c r="E3" s="289"/>
      <c r="F3" s="289"/>
      <c r="G3" s="289"/>
      <c r="H3" s="290"/>
      <c r="I3" s="269" t="s">
        <v>0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70"/>
      <c r="CN3" s="252" t="s">
        <v>92</v>
      </c>
      <c r="CO3" s="289"/>
      <c r="CP3" s="289"/>
      <c r="CQ3" s="289"/>
      <c r="CR3" s="289"/>
      <c r="CS3" s="289"/>
      <c r="CT3" s="289"/>
      <c r="CU3" s="290"/>
      <c r="CV3" s="252" t="s">
        <v>93</v>
      </c>
      <c r="CW3" s="289"/>
      <c r="CX3" s="289"/>
      <c r="CY3" s="289"/>
      <c r="CZ3" s="289"/>
      <c r="DA3" s="289"/>
      <c r="DB3" s="289"/>
      <c r="DC3" s="289"/>
      <c r="DD3" s="289"/>
      <c r="DE3" s="290"/>
      <c r="DF3" s="255" t="s">
        <v>8</v>
      </c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</row>
    <row r="4" spans="1:161" ht="11.25" customHeight="1">
      <c r="A4" s="427"/>
      <c r="B4" s="427"/>
      <c r="C4" s="427"/>
      <c r="D4" s="427"/>
      <c r="E4" s="427"/>
      <c r="F4" s="427"/>
      <c r="G4" s="427"/>
      <c r="H4" s="428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3"/>
      <c r="CN4" s="253"/>
      <c r="CO4" s="427"/>
      <c r="CP4" s="427"/>
      <c r="CQ4" s="427"/>
      <c r="CR4" s="427"/>
      <c r="CS4" s="427"/>
      <c r="CT4" s="427"/>
      <c r="CU4" s="428"/>
      <c r="CV4" s="253"/>
      <c r="CW4" s="427"/>
      <c r="CX4" s="427"/>
      <c r="CY4" s="427"/>
      <c r="CZ4" s="427"/>
      <c r="DA4" s="427"/>
      <c r="DB4" s="427"/>
      <c r="DC4" s="427"/>
      <c r="DD4" s="427"/>
      <c r="DE4" s="428"/>
      <c r="DF4" s="279" t="s">
        <v>2</v>
      </c>
      <c r="DG4" s="280"/>
      <c r="DH4" s="280"/>
      <c r="DI4" s="280"/>
      <c r="DJ4" s="280"/>
      <c r="DK4" s="280"/>
      <c r="DL4" s="288" t="s">
        <v>606</v>
      </c>
      <c r="DM4" s="288"/>
      <c r="DN4" s="288"/>
      <c r="DO4" s="277" t="s">
        <v>3</v>
      </c>
      <c r="DP4" s="277"/>
      <c r="DQ4" s="277"/>
      <c r="DR4" s="278"/>
      <c r="DS4" s="279" t="s">
        <v>2</v>
      </c>
      <c r="DT4" s="280"/>
      <c r="DU4" s="280"/>
      <c r="DV4" s="280"/>
      <c r="DW4" s="280"/>
      <c r="DX4" s="280"/>
      <c r="DY4" s="288" t="s">
        <v>607</v>
      </c>
      <c r="DZ4" s="288"/>
      <c r="EA4" s="288"/>
      <c r="EB4" s="277" t="s">
        <v>3</v>
      </c>
      <c r="EC4" s="277"/>
      <c r="ED4" s="277"/>
      <c r="EE4" s="278"/>
      <c r="EF4" s="279" t="s">
        <v>2</v>
      </c>
      <c r="EG4" s="280"/>
      <c r="EH4" s="280"/>
      <c r="EI4" s="280"/>
      <c r="EJ4" s="280"/>
      <c r="EK4" s="280"/>
      <c r="EL4" s="288" t="s">
        <v>608</v>
      </c>
      <c r="EM4" s="288"/>
      <c r="EN4" s="288"/>
      <c r="EO4" s="277" t="s">
        <v>3</v>
      </c>
      <c r="EP4" s="277"/>
      <c r="EQ4" s="277"/>
      <c r="ER4" s="278"/>
      <c r="ES4" s="252" t="s">
        <v>7</v>
      </c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</row>
    <row r="5" spans="1:161" ht="39" customHeight="1">
      <c r="A5" s="291"/>
      <c r="B5" s="291"/>
      <c r="C5" s="291"/>
      <c r="D5" s="291"/>
      <c r="E5" s="291"/>
      <c r="F5" s="291"/>
      <c r="G5" s="291"/>
      <c r="H5" s="292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7"/>
      <c r="CN5" s="254"/>
      <c r="CO5" s="291"/>
      <c r="CP5" s="291"/>
      <c r="CQ5" s="291"/>
      <c r="CR5" s="291"/>
      <c r="CS5" s="291"/>
      <c r="CT5" s="291"/>
      <c r="CU5" s="292"/>
      <c r="CV5" s="254"/>
      <c r="CW5" s="291"/>
      <c r="CX5" s="291"/>
      <c r="CY5" s="291"/>
      <c r="CZ5" s="291"/>
      <c r="DA5" s="291"/>
      <c r="DB5" s="291"/>
      <c r="DC5" s="291"/>
      <c r="DD5" s="291"/>
      <c r="DE5" s="292"/>
      <c r="DF5" s="293" t="s">
        <v>94</v>
      </c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5"/>
      <c r="DS5" s="293" t="s">
        <v>95</v>
      </c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5"/>
      <c r="EF5" s="293" t="s">
        <v>96</v>
      </c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5"/>
      <c r="ES5" s="254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</row>
    <row r="6" spans="1:161" ht="12" thickBot="1">
      <c r="A6" s="429" t="s">
        <v>9</v>
      </c>
      <c r="B6" s="429"/>
      <c r="C6" s="429"/>
      <c r="D6" s="429"/>
      <c r="E6" s="429"/>
      <c r="F6" s="429"/>
      <c r="G6" s="429"/>
      <c r="H6" s="430"/>
      <c r="I6" s="429" t="s">
        <v>10</v>
      </c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30"/>
      <c r="CN6" s="296" t="s">
        <v>11</v>
      </c>
      <c r="CO6" s="297"/>
      <c r="CP6" s="297"/>
      <c r="CQ6" s="297"/>
      <c r="CR6" s="297"/>
      <c r="CS6" s="297"/>
      <c r="CT6" s="297"/>
      <c r="CU6" s="298"/>
      <c r="CV6" s="296" t="s">
        <v>12</v>
      </c>
      <c r="CW6" s="297"/>
      <c r="CX6" s="297"/>
      <c r="CY6" s="297"/>
      <c r="CZ6" s="297"/>
      <c r="DA6" s="297"/>
      <c r="DB6" s="297"/>
      <c r="DC6" s="297"/>
      <c r="DD6" s="297"/>
      <c r="DE6" s="298"/>
      <c r="DF6" s="296" t="s">
        <v>13</v>
      </c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8"/>
      <c r="DS6" s="296" t="s">
        <v>14</v>
      </c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8"/>
      <c r="EF6" s="296" t="s">
        <v>15</v>
      </c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8"/>
      <c r="ES6" s="296" t="s">
        <v>16</v>
      </c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</row>
    <row r="7" spans="1:161" ht="12.75" customHeight="1">
      <c r="A7" s="431">
        <v>1</v>
      </c>
      <c r="B7" s="431"/>
      <c r="C7" s="431"/>
      <c r="D7" s="431"/>
      <c r="E7" s="431"/>
      <c r="F7" s="431"/>
      <c r="G7" s="431"/>
      <c r="H7" s="432"/>
      <c r="I7" s="433" t="s">
        <v>579</v>
      </c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5" t="s">
        <v>97</v>
      </c>
      <c r="CO7" s="436"/>
      <c r="CP7" s="436"/>
      <c r="CQ7" s="436"/>
      <c r="CR7" s="436"/>
      <c r="CS7" s="436"/>
      <c r="CT7" s="436"/>
      <c r="CU7" s="437"/>
      <c r="CV7" s="421" t="s">
        <v>36</v>
      </c>
      <c r="CW7" s="259"/>
      <c r="CX7" s="259"/>
      <c r="CY7" s="259"/>
      <c r="CZ7" s="259"/>
      <c r="DA7" s="259"/>
      <c r="DB7" s="259"/>
      <c r="DC7" s="259"/>
      <c r="DD7" s="259"/>
      <c r="DE7" s="420"/>
      <c r="DF7" s="305">
        <f>DF11</f>
        <v>9399699.23</v>
      </c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419"/>
      <c r="DS7" s="305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419"/>
      <c r="EF7" s="305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419"/>
      <c r="ES7" s="305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7"/>
    </row>
    <row r="8" spans="1:161" ht="90" customHeight="1">
      <c r="A8" s="262" t="s">
        <v>98</v>
      </c>
      <c r="B8" s="262"/>
      <c r="C8" s="262"/>
      <c r="D8" s="262"/>
      <c r="E8" s="262"/>
      <c r="F8" s="262"/>
      <c r="G8" s="262"/>
      <c r="H8" s="409"/>
      <c r="I8" s="425" t="s">
        <v>580</v>
      </c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261" t="s">
        <v>99</v>
      </c>
      <c r="CO8" s="262"/>
      <c r="CP8" s="262"/>
      <c r="CQ8" s="262"/>
      <c r="CR8" s="262"/>
      <c r="CS8" s="262"/>
      <c r="CT8" s="262"/>
      <c r="CU8" s="409"/>
      <c r="CV8" s="410" t="s">
        <v>36</v>
      </c>
      <c r="CW8" s="262"/>
      <c r="CX8" s="262"/>
      <c r="CY8" s="262"/>
      <c r="CZ8" s="262"/>
      <c r="DA8" s="262"/>
      <c r="DB8" s="262"/>
      <c r="DC8" s="262"/>
      <c r="DD8" s="262"/>
      <c r="DE8" s="409"/>
      <c r="DF8" s="313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72"/>
      <c r="DS8" s="313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72"/>
      <c r="EF8" s="313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72"/>
      <c r="ES8" s="313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5"/>
    </row>
    <row r="9" spans="1:161" ht="24" customHeight="1">
      <c r="A9" s="262" t="s">
        <v>100</v>
      </c>
      <c r="B9" s="262"/>
      <c r="C9" s="262"/>
      <c r="D9" s="262"/>
      <c r="E9" s="262"/>
      <c r="F9" s="262"/>
      <c r="G9" s="262"/>
      <c r="H9" s="409"/>
      <c r="I9" s="425" t="s">
        <v>581</v>
      </c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261" t="s">
        <v>101</v>
      </c>
      <c r="CO9" s="262"/>
      <c r="CP9" s="262"/>
      <c r="CQ9" s="262"/>
      <c r="CR9" s="262"/>
      <c r="CS9" s="262"/>
      <c r="CT9" s="262"/>
      <c r="CU9" s="409"/>
      <c r="CV9" s="410" t="s">
        <v>36</v>
      </c>
      <c r="CW9" s="262"/>
      <c r="CX9" s="262"/>
      <c r="CY9" s="262"/>
      <c r="CZ9" s="262"/>
      <c r="DA9" s="262"/>
      <c r="DB9" s="262"/>
      <c r="DC9" s="262"/>
      <c r="DD9" s="262"/>
      <c r="DE9" s="409"/>
      <c r="DF9" s="313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72"/>
      <c r="DS9" s="313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72"/>
      <c r="EF9" s="313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72"/>
      <c r="ES9" s="313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5"/>
    </row>
    <row r="10" spans="1:161" ht="24" customHeight="1">
      <c r="A10" s="262" t="s">
        <v>102</v>
      </c>
      <c r="B10" s="262"/>
      <c r="C10" s="262"/>
      <c r="D10" s="262"/>
      <c r="E10" s="262"/>
      <c r="F10" s="262"/>
      <c r="G10" s="262"/>
      <c r="H10" s="409"/>
      <c r="I10" s="425" t="s">
        <v>582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261" t="s">
        <v>104</v>
      </c>
      <c r="CO10" s="262"/>
      <c r="CP10" s="262"/>
      <c r="CQ10" s="262"/>
      <c r="CR10" s="262"/>
      <c r="CS10" s="262"/>
      <c r="CT10" s="262"/>
      <c r="CU10" s="409"/>
      <c r="CV10" s="410" t="s">
        <v>36</v>
      </c>
      <c r="CW10" s="262"/>
      <c r="CX10" s="262"/>
      <c r="CY10" s="262"/>
      <c r="CZ10" s="262"/>
      <c r="DA10" s="262"/>
      <c r="DB10" s="262"/>
      <c r="DC10" s="262"/>
      <c r="DD10" s="262"/>
      <c r="DE10" s="409"/>
      <c r="DF10" s="313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72"/>
      <c r="DS10" s="313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72"/>
      <c r="EF10" s="313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72"/>
      <c r="ES10" s="313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5"/>
    </row>
    <row r="11" spans="1:161" ht="24" customHeight="1">
      <c r="A11" s="262" t="s">
        <v>103</v>
      </c>
      <c r="B11" s="262"/>
      <c r="C11" s="262"/>
      <c r="D11" s="262"/>
      <c r="E11" s="262"/>
      <c r="F11" s="262"/>
      <c r="G11" s="262"/>
      <c r="H11" s="409"/>
      <c r="I11" s="425" t="s">
        <v>583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261" t="s">
        <v>105</v>
      </c>
      <c r="CO11" s="262"/>
      <c r="CP11" s="262"/>
      <c r="CQ11" s="262"/>
      <c r="CR11" s="262"/>
      <c r="CS11" s="262"/>
      <c r="CT11" s="262"/>
      <c r="CU11" s="409"/>
      <c r="CV11" s="410" t="s">
        <v>36</v>
      </c>
      <c r="CW11" s="262"/>
      <c r="CX11" s="262"/>
      <c r="CY11" s="262"/>
      <c r="CZ11" s="262"/>
      <c r="DA11" s="262"/>
      <c r="DB11" s="262"/>
      <c r="DC11" s="262"/>
      <c r="DD11" s="262"/>
      <c r="DE11" s="409"/>
      <c r="DF11" s="313">
        <f>DF12+DF15+DF22</f>
        <v>9399699.23</v>
      </c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72"/>
      <c r="DS11" s="313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72"/>
      <c r="EF11" s="313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72"/>
      <c r="ES11" s="313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5"/>
    </row>
    <row r="12" spans="1:161" ht="34.5" customHeight="1">
      <c r="A12" s="262" t="s">
        <v>106</v>
      </c>
      <c r="B12" s="262"/>
      <c r="C12" s="262"/>
      <c r="D12" s="262"/>
      <c r="E12" s="262"/>
      <c r="F12" s="262"/>
      <c r="G12" s="262"/>
      <c r="H12" s="409"/>
      <c r="I12" s="422" t="s">
        <v>108</v>
      </c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261" t="s">
        <v>107</v>
      </c>
      <c r="CO12" s="262"/>
      <c r="CP12" s="262"/>
      <c r="CQ12" s="262"/>
      <c r="CR12" s="262"/>
      <c r="CS12" s="262"/>
      <c r="CT12" s="262"/>
      <c r="CU12" s="409"/>
      <c r="CV12" s="410" t="s">
        <v>36</v>
      </c>
      <c r="CW12" s="262"/>
      <c r="CX12" s="262"/>
      <c r="CY12" s="262"/>
      <c r="CZ12" s="262"/>
      <c r="DA12" s="262"/>
      <c r="DB12" s="262"/>
      <c r="DC12" s="262"/>
      <c r="DD12" s="262"/>
      <c r="DE12" s="409"/>
      <c r="DF12" s="313">
        <v>3454756.48</v>
      </c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72"/>
      <c r="DS12" s="313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72"/>
      <c r="EF12" s="313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72"/>
      <c r="ES12" s="313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5"/>
    </row>
    <row r="13" spans="1:161" ht="24" customHeight="1">
      <c r="A13" s="262" t="s">
        <v>109</v>
      </c>
      <c r="B13" s="262"/>
      <c r="C13" s="262"/>
      <c r="D13" s="262"/>
      <c r="E13" s="262"/>
      <c r="F13" s="262"/>
      <c r="G13" s="262"/>
      <c r="H13" s="409"/>
      <c r="I13" s="417" t="s">
        <v>110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261" t="s">
        <v>111</v>
      </c>
      <c r="CO13" s="262"/>
      <c r="CP13" s="262"/>
      <c r="CQ13" s="262"/>
      <c r="CR13" s="262"/>
      <c r="CS13" s="262"/>
      <c r="CT13" s="262"/>
      <c r="CU13" s="409"/>
      <c r="CV13" s="410" t="s">
        <v>36</v>
      </c>
      <c r="CW13" s="262"/>
      <c r="CX13" s="262"/>
      <c r="CY13" s="262"/>
      <c r="CZ13" s="262"/>
      <c r="DA13" s="262"/>
      <c r="DB13" s="262"/>
      <c r="DC13" s="262"/>
      <c r="DD13" s="262"/>
      <c r="DE13" s="409"/>
      <c r="DF13" s="313">
        <f>DF12</f>
        <v>3454756.48</v>
      </c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72"/>
      <c r="DS13" s="313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72"/>
      <c r="EF13" s="313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72"/>
      <c r="ES13" s="313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5"/>
    </row>
    <row r="14" spans="1:161" ht="12.75" customHeight="1">
      <c r="A14" s="262" t="s">
        <v>112</v>
      </c>
      <c r="B14" s="262"/>
      <c r="C14" s="262"/>
      <c r="D14" s="262"/>
      <c r="E14" s="262"/>
      <c r="F14" s="262"/>
      <c r="G14" s="262"/>
      <c r="H14" s="409"/>
      <c r="I14" s="417" t="s">
        <v>584</v>
      </c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261" t="s">
        <v>113</v>
      </c>
      <c r="CO14" s="262"/>
      <c r="CP14" s="262"/>
      <c r="CQ14" s="262"/>
      <c r="CR14" s="262"/>
      <c r="CS14" s="262"/>
      <c r="CT14" s="262"/>
      <c r="CU14" s="409"/>
      <c r="CV14" s="410" t="s">
        <v>36</v>
      </c>
      <c r="CW14" s="262"/>
      <c r="CX14" s="262"/>
      <c r="CY14" s="262"/>
      <c r="CZ14" s="262"/>
      <c r="DA14" s="262"/>
      <c r="DB14" s="262"/>
      <c r="DC14" s="262"/>
      <c r="DD14" s="262"/>
      <c r="DE14" s="409"/>
      <c r="DF14" s="313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72"/>
      <c r="DS14" s="313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72"/>
      <c r="EF14" s="313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72"/>
      <c r="ES14" s="313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5"/>
    </row>
    <row r="15" spans="1:161" ht="24" customHeight="1">
      <c r="A15" s="262" t="s">
        <v>114</v>
      </c>
      <c r="B15" s="262"/>
      <c r="C15" s="262"/>
      <c r="D15" s="262"/>
      <c r="E15" s="262"/>
      <c r="F15" s="262"/>
      <c r="G15" s="262"/>
      <c r="H15" s="409"/>
      <c r="I15" s="422" t="s">
        <v>115</v>
      </c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261" t="s">
        <v>116</v>
      </c>
      <c r="CO15" s="262"/>
      <c r="CP15" s="262"/>
      <c r="CQ15" s="262"/>
      <c r="CR15" s="262"/>
      <c r="CS15" s="262"/>
      <c r="CT15" s="262"/>
      <c r="CU15" s="409"/>
      <c r="CV15" s="410" t="s">
        <v>36</v>
      </c>
      <c r="CW15" s="262"/>
      <c r="CX15" s="262"/>
      <c r="CY15" s="262"/>
      <c r="CZ15" s="262"/>
      <c r="DA15" s="262"/>
      <c r="DB15" s="262"/>
      <c r="DC15" s="262"/>
      <c r="DD15" s="262"/>
      <c r="DE15" s="409"/>
      <c r="DF15" s="313">
        <v>205729.73</v>
      </c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72"/>
      <c r="DS15" s="313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72"/>
      <c r="EF15" s="313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72"/>
      <c r="ES15" s="313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5"/>
    </row>
    <row r="16" spans="1:161" ht="24" customHeight="1">
      <c r="A16" s="262" t="s">
        <v>117</v>
      </c>
      <c r="B16" s="262"/>
      <c r="C16" s="262"/>
      <c r="D16" s="262"/>
      <c r="E16" s="262"/>
      <c r="F16" s="262"/>
      <c r="G16" s="262"/>
      <c r="H16" s="409"/>
      <c r="I16" s="417" t="s">
        <v>110</v>
      </c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261" t="s">
        <v>118</v>
      </c>
      <c r="CO16" s="262"/>
      <c r="CP16" s="262"/>
      <c r="CQ16" s="262"/>
      <c r="CR16" s="262"/>
      <c r="CS16" s="262"/>
      <c r="CT16" s="262"/>
      <c r="CU16" s="409"/>
      <c r="CV16" s="410" t="s">
        <v>36</v>
      </c>
      <c r="CW16" s="262"/>
      <c r="CX16" s="262"/>
      <c r="CY16" s="262"/>
      <c r="CZ16" s="262"/>
      <c r="DA16" s="262"/>
      <c r="DB16" s="262"/>
      <c r="DC16" s="262"/>
      <c r="DD16" s="262"/>
      <c r="DE16" s="409"/>
      <c r="DF16" s="313">
        <f>DF15</f>
        <v>205729.73</v>
      </c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72"/>
      <c r="DS16" s="313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72"/>
      <c r="EF16" s="313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72"/>
      <c r="ES16" s="313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5"/>
    </row>
    <row r="17" spans="1:161" ht="12.75" customHeight="1">
      <c r="A17" s="262" t="s">
        <v>119</v>
      </c>
      <c r="B17" s="262"/>
      <c r="C17" s="262"/>
      <c r="D17" s="262"/>
      <c r="E17" s="262"/>
      <c r="F17" s="262"/>
      <c r="G17" s="262"/>
      <c r="H17" s="409"/>
      <c r="I17" s="417" t="s">
        <v>584</v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261" t="s">
        <v>120</v>
      </c>
      <c r="CO17" s="262"/>
      <c r="CP17" s="262"/>
      <c r="CQ17" s="262"/>
      <c r="CR17" s="262"/>
      <c r="CS17" s="262"/>
      <c r="CT17" s="262"/>
      <c r="CU17" s="409"/>
      <c r="CV17" s="410" t="s">
        <v>36</v>
      </c>
      <c r="CW17" s="262"/>
      <c r="CX17" s="262"/>
      <c r="CY17" s="262"/>
      <c r="CZ17" s="262"/>
      <c r="DA17" s="262"/>
      <c r="DB17" s="262"/>
      <c r="DC17" s="262"/>
      <c r="DD17" s="262"/>
      <c r="DE17" s="409"/>
      <c r="DF17" s="313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72"/>
      <c r="DS17" s="313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72"/>
      <c r="EF17" s="313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72"/>
      <c r="ES17" s="313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5"/>
    </row>
    <row r="18" spans="1:161" ht="12.75" customHeight="1">
      <c r="A18" s="262" t="s">
        <v>121</v>
      </c>
      <c r="B18" s="262"/>
      <c r="C18" s="262"/>
      <c r="D18" s="262"/>
      <c r="E18" s="262"/>
      <c r="F18" s="262"/>
      <c r="G18" s="262"/>
      <c r="H18" s="409"/>
      <c r="I18" s="422" t="s">
        <v>585</v>
      </c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261" t="s">
        <v>122</v>
      </c>
      <c r="CO18" s="262"/>
      <c r="CP18" s="262"/>
      <c r="CQ18" s="262"/>
      <c r="CR18" s="262"/>
      <c r="CS18" s="262"/>
      <c r="CT18" s="262"/>
      <c r="CU18" s="409"/>
      <c r="CV18" s="410" t="s">
        <v>36</v>
      </c>
      <c r="CW18" s="262"/>
      <c r="CX18" s="262"/>
      <c r="CY18" s="262"/>
      <c r="CZ18" s="262"/>
      <c r="DA18" s="262"/>
      <c r="DB18" s="262"/>
      <c r="DC18" s="262"/>
      <c r="DD18" s="262"/>
      <c r="DE18" s="409"/>
      <c r="DF18" s="313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72"/>
      <c r="DS18" s="313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72"/>
      <c r="EF18" s="313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72"/>
      <c r="ES18" s="313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5"/>
    </row>
    <row r="19" spans="1:161" ht="11.25">
      <c r="A19" s="262" t="s">
        <v>123</v>
      </c>
      <c r="B19" s="262"/>
      <c r="C19" s="262"/>
      <c r="D19" s="262"/>
      <c r="E19" s="262"/>
      <c r="F19" s="262"/>
      <c r="G19" s="262"/>
      <c r="H19" s="409"/>
      <c r="I19" s="422" t="s">
        <v>124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261" t="s">
        <v>125</v>
      </c>
      <c r="CO19" s="262"/>
      <c r="CP19" s="262"/>
      <c r="CQ19" s="262"/>
      <c r="CR19" s="262"/>
      <c r="CS19" s="262"/>
      <c r="CT19" s="262"/>
      <c r="CU19" s="409"/>
      <c r="CV19" s="410" t="s">
        <v>36</v>
      </c>
      <c r="CW19" s="262"/>
      <c r="CX19" s="262"/>
      <c r="CY19" s="262"/>
      <c r="CZ19" s="262"/>
      <c r="DA19" s="262"/>
      <c r="DB19" s="262"/>
      <c r="DC19" s="262"/>
      <c r="DD19" s="262"/>
      <c r="DE19" s="409"/>
      <c r="DF19" s="313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72"/>
      <c r="DS19" s="313"/>
      <c r="DT19" s="314"/>
      <c r="DU19" s="314"/>
      <c r="DV19" s="314"/>
      <c r="DW19" s="314"/>
      <c r="DX19" s="314"/>
      <c r="DY19" s="314"/>
      <c r="DZ19" s="314"/>
      <c r="EA19" s="314"/>
      <c r="EB19" s="314"/>
      <c r="EC19" s="314"/>
      <c r="ED19" s="314"/>
      <c r="EE19" s="372"/>
      <c r="EF19" s="313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72"/>
      <c r="ES19" s="313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5"/>
    </row>
    <row r="20" spans="1:161" ht="24" customHeight="1">
      <c r="A20" s="262" t="s">
        <v>126</v>
      </c>
      <c r="B20" s="262"/>
      <c r="C20" s="262"/>
      <c r="D20" s="262"/>
      <c r="E20" s="262"/>
      <c r="F20" s="262"/>
      <c r="G20" s="262"/>
      <c r="H20" s="409"/>
      <c r="I20" s="417" t="s">
        <v>110</v>
      </c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261" t="s">
        <v>127</v>
      </c>
      <c r="CO20" s="262"/>
      <c r="CP20" s="262"/>
      <c r="CQ20" s="262"/>
      <c r="CR20" s="262"/>
      <c r="CS20" s="262"/>
      <c r="CT20" s="262"/>
      <c r="CU20" s="409"/>
      <c r="CV20" s="410" t="s">
        <v>36</v>
      </c>
      <c r="CW20" s="262"/>
      <c r="CX20" s="262"/>
      <c r="CY20" s="262"/>
      <c r="CZ20" s="262"/>
      <c r="DA20" s="262"/>
      <c r="DB20" s="262"/>
      <c r="DC20" s="262"/>
      <c r="DD20" s="262"/>
      <c r="DE20" s="409"/>
      <c r="DF20" s="313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72"/>
      <c r="DS20" s="313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72"/>
      <c r="EF20" s="313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72"/>
      <c r="ES20" s="313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5"/>
    </row>
    <row r="21" spans="1:161" ht="12.75" customHeight="1">
      <c r="A21" s="262" t="s">
        <v>128</v>
      </c>
      <c r="B21" s="262"/>
      <c r="C21" s="262"/>
      <c r="D21" s="262"/>
      <c r="E21" s="262"/>
      <c r="F21" s="262"/>
      <c r="G21" s="262"/>
      <c r="H21" s="409"/>
      <c r="I21" s="417" t="s">
        <v>584</v>
      </c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261" t="s">
        <v>129</v>
      </c>
      <c r="CO21" s="262"/>
      <c r="CP21" s="262"/>
      <c r="CQ21" s="262"/>
      <c r="CR21" s="262"/>
      <c r="CS21" s="262"/>
      <c r="CT21" s="262"/>
      <c r="CU21" s="409"/>
      <c r="CV21" s="410" t="s">
        <v>36</v>
      </c>
      <c r="CW21" s="262"/>
      <c r="CX21" s="262"/>
      <c r="CY21" s="262"/>
      <c r="CZ21" s="262"/>
      <c r="DA21" s="262"/>
      <c r="DB21" s="262"/>
      <c r="DC21" s="262"/>
      <c r="DD21" s="262"/>
      <c r="DE21" s="409"/>
      <c r="DF21" s="313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72"/>
      <c r="DS21" s="313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72"/>
      <c r="EF21" s="313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72"/>
      <c r="ES21" s="313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315"/>
    </row>
    <row r="22" spans="1:161" ht="12" thickBot="1">
      <c r="A22" s="262" t="s">
        <v>130</v>
      </c>
      <c r="B22" s="262"/>
      <c r="C22" s="262"/>
      <c r="D22" s="262"/>
      <c r="E22" s="262"/>
      <c r="F22" s="262"/>
      <c r="G22" s="262"/>
      <c r="H22" s="409"/>
      <c r="I22" s="422" t="s">
        <v>131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281" t="s">
        <v>132</v>
      </c>
      <c r="CO22" s="282"/>
      <c r="CP22" s="282"/>
      <c r="CQ22" s="282"/>
      <c r="CR22" s="282"/>
      <c r="CS22" s="282"/>
      <c r="CT22" s="282"/>
      <c r="CU22" s="423"/>
      <c r="CV22" s="424" t="s">
        <v>36</v>
      </c>
      <c r="CW22" s="282"/>
      <c r="CX22" s="282"/>
      <c r="CY22" s="282"/>
      <c r="CZ22" s="282"/>
      <c r="DA22" s="282"/>
      <c r="DB22" s="282"/>
      <c r="DC22" s="282"/>
      <c r="DD22" s="282"/>
      <c r="DE22" s="423"/>
      <c r="DF22" s="376">
        <v>5739213.02</v>
      </c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8"/>
      <c r="DS22" s="376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8"/>
      <c r="EF22" s="376"/>
      <c r="EG22" s="377"/>
      <c r="EH22" s="377"/>
      <c r="EI22" s="377"/>
      <c r="EJ22" s="377"/>
      <c r="EK22" s="377"/>
      <c r="EL22" s="377"/>
      <c r="EM22" s="377"/>
      <c r="EN22" s="377"/>
      <c r="EO22" s="377"/>
      <c r="EP22" s="377"/>
      <c r="EQ22" s="377"/>
      <c r="ER22" s="378"/>
      <c r="ES22" s="376"/>
      <c r="ET22" s="377"/>
      <c r="EU22" s="377"/>
      <c r="EV22" s="377"/>
      <c r="EW22" s="377"/>
      <c r="EX22" s="377"/>
      <c r="EY22" s="377"/>
      <c r="EZ22" s="377"/>
      <c r="FA22" s="377"/>
      <c r="FB22" s="377"/>
      <c r="FC22" s="377"/>
      <c r="FD22" s="377"/>
      <c r="FE22" s="379"/>
    </row>
    <row r="23" spans="1:161" ht="24" customHeight="1">
      <c r="A23" s="262" t="s">
        <v>133</v>
      </c>
      <c r="B23" s="262"/>
      <c r="C23" s="262"/>
      <c r="D23" s="262"/>
      <c r="E23" s="262"/>
      <c r="F23" s="262"/>
      <c r="G23" s="262"/>
      <c r="H23" s="409"/>
      <c r="I23" s="417" t="s">
        <v>110</v>
      </c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258" t="s">
        <v>134</v>
      </c>
      <c r="CO23" s="259"/>
      <c r="CP23" s="259"/>
      <c r="CQ23" s="259"/>
      <c r="CR23" s="259"/>
      <c r="CS23" s="259"/>
      <c r="CT23" s="259"/>
      <c r="CU23" s="420"/>
      <c r="CV23" s="421" t="s">
        <v>36</v>
      </c>
      <c r="CW23" s="259"/>
      <c r="CX23" s="259"/>
      <c r="CY23" s="259"/>
      <c r="CZ23" s="259"/>
      <c r="DA23" s="259"/>
      <c r="DB23" s="259"/>
      <c r="DC23" s="259"/>
      <c r="DD23" s="259"/>
      <c r="DE23" s="420"/>
      <c r="DF23" s="305">
        <v>5739213.02</v>
      </c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419"/>
      <c r="DS23" s="305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419"/>
      <c r="EF23" s="305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419"/>
      <c r="ES23" s="305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7"/>
    </row>
    <row r="24" spans="1:161" ht="11.25">
      <c r="A24" s="262" t="s">
        <v>135</v>
      </c>
      <c r="B24" s="262"/>
      <c r="C24" s="262"/>
      <c r="D24" s="262"/>
      <c r="E24" s="262"/>
      <c r="F24" s="262"/>
      <c r="G24" s="262"/>
      <c r="H24" s="409"/>
      <c r="I24" s="417" t="s">
        <v>136</v>
      </c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261" t="s">
        <v>137</v>
      </c>
      <c r="CO24" s="262"/>
      <c r="CP24" s="262"/>
      <c r="CQ24" s="262"/>
      <c r="CR24" s="262"/>
      <c r="CS24" s="262"/>
      <c r="CT24" s="262"/>
      <c r="CU24" s="409"/>
      <c r="CV24" s="410" t="s">
        <v>36</v>
      </c>
      <c r="CW24" s="262"/>
      <c r="CX24" s="262"/>
      <c r="CY24" s="262"/>
      <c r="CZ24" s="262"/>
      <c r="DA24" s="262"/>
      <c r="DB24" s="262"/>
      <c r="DC24" s="262"/>
      <c r="DD24" s="262"/>
      <c r="DE24" s="409"/>
      <c r="DF24" s="313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72"/>
      <c r="DS24" s="313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72"/>
      <c r="EF24" s="313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72"/>
      <c r="ES24" s="313"/>
      <c r="ET24" s="314"/>
      <c r="EU24" s="314"/>
      <c r="EV24" s="314"/>
      <c r="EW24" s="314"/>
      <c r="EX24" s="314"/>
      <c r="EY24" s="314"/>
      <c r="EZ24" s="314"/>
      <c r="FA24" s="314"/>
      <c r="FB24" s="314"/>
      <c r="FC24" s="314"/>
      <c r="FD24" s="314"/>
      <c r="FE24" s="315"/>
    </row>
    <row r="25" spans="1:161" ht="24" customHeight="1">
      <c r="A25" s="262" t="s">
        <v>10</v>
      </c>
      <c r="B25" s="262"/>
      <c r="C25" s="262"/>
      <c r="D25" s="262"/>
      <c r="E25" s="262"/>
      <c r="F25" s="262"/>
      <c r="G25" s="262"/>
      <c r="H25" s="409"/>
      <c r="I25" s="408" t="s">
        <v>586</v>
      </c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261" t="s">
        <v>138</v>
      </c>
      <c r="CO25" s="262"/>
      <c r="CP25" s="262"/>
      <c r="CQ25" s="262"/>
      <c r="CR25" s="262"/>
      <c r="CS25" s="262"/>
      <c r="CT25" s="262"/>
      <c r="CU25" s="409"/>
      <c r="CV25" s="410" t="s">
        <v>36</v>
      </c>
      <c r="CW25" s="262"/>
      <c r="CX25" s="262"/>
      <c r="CY25" s="262"/>
      <c r="CZ25" s="262"/>
      <c r="DA25" s="262"/>
      <c r="DB25" s="262"/>
      <c r="DC25" s="262"/>
      <c r="DD25" s="262"/>
      <c r="DE25" s="409"/>
      <c r="DF25" s="313">
        <v>9492075.82</v>
      </c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72"/>
      <c r="DS25" s="313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72"/>
      <c r="EF25" s="313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72"/>
      <c r="ES25" s="313"/>
      <c r="ET25" s="314"/>
      <c r="EU25" s="314"/>
      <c r="EV25" s="314"/>
      <c r="EW25" s="314"/>
      <c r="EX25" s="314"/>
      <c r="EY25" s="314"/>
      <c r="EZ25" s="314"/>
      <c r="FA25" s="314"/>
      <c r="FB25" s="314"/>
      <c r="FC25" s="314"/>
      <c r="FD25" s="314"/>
      <c r="FE25" s="315"/>
    </row>
    <row r="26" spans="1:161" ht="11.25">
      <c r="A26" s="394"/>
      <c r="B26" s="394"/>
      <c r="C26" s="394"/>
      <c r="D26" s="394"/>
      <c r="E26" s="394"/>
      <c r="F26" s="394"/>
      <c r="G26" s="394"/>
      <c r="H26" s="395"/>
      <c r="I26" s="414" t="s">
        <v>139</v>
      </c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6"/>
      <c r="CN26" s="393" t="s">
        <v>140</v>
      </c>
      <c r="CO26" s="394"/>
      <c r="CP26" s="394"/>
      <c r="CQ26" s="394"/>
      <c r="CR26" s="394"/>
      <c r="CS26" s="394"/>
      <c r="CT26" s="394"/>
      <c r="CU26" s="395"/>
      <c r="CV26" s="399"/>
      <c r="CW26" s="394"/>
      <c r="CX26" s="394"/>
      <c r="CY26" s="394"/>
      <c r="CZ26" s="394"/>
      <c r="DA26" s="394"/>
      <c r="DB26" s="394"/>
      <c r="DC26" s="394"/>
      <c r="DD26" s="394"/>
      <c r="DE26" s="395"/>
      <c r="DF26" s="387"/>
      <c r="DG26" s="388"/>
      <c r="DH26" s="388"/>
      <c r="DI26" s="388"/>
      <c r="DJ26" s="388"/>
      <c r="DK26" s="388"/>
      <c r="DL26" s="388"/>
      <c r="DM26" s="388"/>
      <c r="DN26" s="388"/>
      <c r="DO26" s="388"/>
      <c r="DP26" s="388"/>
      <c r="DQ26" s="388"/>
      <c r="DR26" s="403"/>
      <c r="DS26" s="387"/>
      <c r="DT26" s="388"/>
      <c r="DU26" s="388"/>
      <c r="DV26" s="388"/>
      <c r="DW26" s="388"/>
      <c r="DX26" s="388"/>
      <c r="DY26" s="388"/>
      <c r="DZ26" s="388"/>
      <c r="EA26" s="388"/>
      <c r="EB26" s="388"/>
      <c r="EC26" s="388"/>
      <c r="ED26" s="388"/>
      <c r="EE26" s="403"/>
      <c r="EF26" s="387"/>
      <c r="EG26" s="388"/>
      <c r="EH26" s="388"/>
      <c r="EI26" s="388"/>
      <c r="EJ26" s="388"/>
      <c r="EK26" s="388"/>
      <c r="EL26" s="388"/>
      <c r="EM26" s="388"/>
      <c r="EN26" s="388"/>
      <c r="EO26" s="388"/>
      <c r="EP26" s="388"/>
      <c r="EQ26" s="388"/>
      <c r="ER26" s="403"/>
      <c r="ES26" s="387"/>
      <c r="ET26" s="388"/>
      <c r="EU26" s="388"/>
      <c r="EV26" s="388"/>
      <c r="EW26" s="388"/>
      <c r="EX26" s="388"/>
      <c r="EY26" s="388"/>
      <c r="EZ26" s="388"/>
      <c r="FA26" s="388"/>
      <c r="FB26" s="388"/>
      <c r="FC26" s="388"/>
      <c r="FD26" s="388"/>
      <c r="FE26" s="389"/>
    </row>
    <row r="27" spans="1:161" ht="11.25">
      <c r="A27" s="276"/>
      <c r="B27" s="276"/>
      <c r="C27" s="276"/>
      <c r="D27" s="276"/>
      <c r="E27" s="276"/>
      <c r="F27" s="276"/>
      <c r="G27" s="276"/>
      <c r="H27" s="412"/>
      <c r="I27" s="401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11"/>
      <c r="CO27" s="276"/>
      <c r="CP27" s="276"/>
      <c r="CQ27" s="276"/>
      <c r="CR27" s="276"/>
      <c r="CS27" s="276"/>
      <c r="CT27" s="276"/>
      <c r="CU27" s="412"/>
      <c r="CV27" s="413"/>
      <c r="CW27" s="276"/>
      <c r="CX27" s="276"/>
      <c r="CY27" s="276"/>
      <c r="CZ27" s="276"/>
      <c r="DA27" s="276"/>
      <c r="DB27" s="276"/>
      <c r="DC27" s="276"/>
      <c r="DD27" s="276"/>
      <c r="DE27" s="412"/>
      <c r="DF27" s="404"/>
      <c r="DG27" s="383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405"/>
      <c r="DS27" s="404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405"/>
      <c r="EF27" s="404"/>
      <c r="EG27" s="383"/>
      <c r="EH27" s="383"/>
      <c r="EI27" s="383"/>
      <c r="EJ27" s="383"/>
      <c r="EK27" s="383"/>
      <c r="EL27" s="383"/>
      <c r="EM27" s="383"/>
      <c r="EN27" s="383"/>
      <c r="EO27" s="383"/>
      <c r="EP27" s="383"/>
      <c r="EQ27" s="383"/>
      <c r="ER27" s="405"/>
      <c r="ES27" s="404"/>
      <c r="ET27" s="383"/>
      <c r="EU27" s="383"/>
      <c r="EV27" s="383"/>
      <c r="EW27" s="383"/>
      <c r="EX27" s="383"/>
      <c r="EY27" s="383"/>
      <c r="EZ27" s="383"/>
      <c r="FA27" s="383"/>
      <c r="FB27" s="383"/>
      <c r="FC27" s="383"/>
      <c r="FD27" s="383"/>
      <c r="FE27" s="407"/>
    </row>
    <row r="28" spans="1:161" ht="24" customHeight="1">
      <c r="A28" s="262" t="s">
        <v>11</v>
      </c>
      <c r="B28" s="262"/>
      <c r="C28" s="262"/>
      <c r="D28" s="262"/>
      <c r="E28" s="262"/>
      <c r="F28" s="262"/>
      <c r="G28" s="262"/>
      <c r="H28" s="409"/>
      <c r="I28" s="408" t="s">
        <v>141</v>
      </c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261" t="s">
        <v>142</v>
      </c>
      <c r="CO28" s="262"/>
      <c r="CP28" s="262"/>
      <c r="CQ28" s="262"/>
      <c r="CR28" s="262"/>
      <c r="CS28" s="262"/>
      <c r="CT28" s="262"/>
      <c r="CU28" s="409"/>
      <c r="CV28" s="410" t="s">
        <v>36</v>
      </c>
      <c r="CW28" s="262"/>
      <c r="CX28" s="262"/>
      <c r="CY28" s="262"/>
      <c r="CZ28" s="262"/>
      <c r="DA28" s="262"/>
      <c r="DB28" s="262"/>
      <c r="DC28" s="262"/>
      <c r="DD28" s="262"/>
      <c r="DE28" s="409"/>
      <c r="DF28" s="313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72"/>
      <c r="DS28" s="313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72"/>
      <c r="EF28" s="313"/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72"/>
      <c r="ES28" s="313"/>
      <c r="ET28" s="314"/>
      <c r="EU28" s="314"/>
      <c r="EV28" s="314"/>
      <c r="EW28" s="314"/>
      <c r="EX28" s="314"/>
      <c r="EY28" s="314"/>
      <c r="EZ28" s="314"/>
      <c r="FA28" s="314"/>
      <c r="FB28" s="314"/>
      <c r="FC28" s="314"/>
      <c r="FD28" s="314"/>
      <c r="FE28" s="315"/>
    </row>
    <row r="29" spans="1:161" ht="11.25">
      <c r="A29" s="394"/>
      <c r="B29" s="394"/>
      <c r="C29" s="394"/>
      <c r="D29" s="394"/>
      <c r="E29" s="394"/>
      <c r="F29" s="394"/>
      <c r="G29" s="394"/>
      <c r="H29" s="395"/>
      <c r="I29" s="414" t="s">
        <v>139</v>
      </c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6"/>
      <c r="CN29" s="393" t="s">
        <v>143</v>
      </c>
      <c r="CO29" s="394"/>
      <c r="CP29" s="394"/>
      <c r="CQ29" s="394"/>
      <c r="CR29" s="394"/>
      <c r="CS29" s="394"/>
      <c r="CT29" s="394"/>
      <c r="CU29" s="395"/>
      <c r="CV29" s="399"/>
      <c r="CW29" s="394"/>
      <c r="CX29" s="394"/>
      <c r="CY29" s="394"/>
      <c r="CZ29" s="394"/>
      <c r="DA29" s="394"/>
      <c r="DB29" s="394"/>
      <c r="DC29" s="394"/>
      <c r="DD29" s="394"/>
      <c r="DE29" s="395"/>
      <c r="DF29" s="387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403"/>
      <c r="DS29" s="387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403"/>
      <c r="EF29" s="387"/>
      <c r="EG29" s="388"/>
      <c r="EH29" s="388"/>
      <c r="EI29" s="388"/>
      <c r="EJ29" s="388"/>
      <c r="EK29" s="388"/>
      <c r="EL29" s="388"/>
      <c r="EM29" s="388"/>
      <c r="EN29" s="388"/>
      <c r="EO29" s="388"/>
      <c r="EP29" s="388"/>
      <c r="EQ29" s="388"/>
      <c r="ER29" s="403"/>
      <c r="ES29" s="387"/>
      <c r="ET29" s="388"/>
      <c r="EU29" s="388"/>
      <c r="EV29" s="388"/>
      <c r="EW29" s="388"/>
      <c r="EX29" s="388"/>
      <c r="EY29" s="388"/>
      <c r="EZ29" s="388"/>
      <c r="FA29" s="388"/>
      <c r="FB29" s="388"/>
      <c r="FC29" s="388"/>
      <c r="FD29" s="388"/>
      <c r="FE29" s="389"/>
    </row>
    <row r="30" spans="1:161" ht="12" thickBot="1">
      <c r="A30" s="276"/>
      <c r="B30" s="276"/>
      <c r="C30" s="276"/>
      <c r="D30" s="276"/>
      <c r="E30" s="276"/>
      <c r="F30" s="276"/>
      <c r="G30" s="276"/>
      <c r="H30" s="412"/>
      <c r="I30" s="401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396"/>
      <c r="CO30" s="397"/>
      <c r="CP30" s="397"/>
      <c r="CQ30" s="397"/>
      <c r="CR30" s="397"/>
      <c r="CS30" s="397"/>
      <c r="CT30" s="397"/>
      <c r="CU30" s="398"/>
      <c r="CV30" s="400"/>
      <c r="CW30" s="397"/>
      <c r="CX30" s="397"/>
      <c r="CY30" s="397"/>
      <c r="CZ30" s="397"/>
      <c r="DA30" s="397"/>
      <c r="DB30" s="397"/>
      <c r="DC30" s="397"/>
      <c r="DD30" s="397"/>
      <c r="DE30" s="398"/>
      <c r="DF30" s="390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406"/>
      <c r="DS30" s="390"/>
      <c r="DT30" s="391"/>
      <c r="DU30" s="391"/>
      <c r="DV30" s="391"/>
      <c r="DW30" s="391"/>
      <c r="DX30" s="391"/>
      <c r="DY30" s="391"/>
      <c r="DZ30" s="391"/>
      <c r="EA30" s="391"/>
      <c r="EB30" s="391"/>
      <c r="EC30" s="391"/>
      <c r="ED30" s="391"/>
      <c r="EE30" s="406"/>
      <c r="EF30" s="390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406"/>
      <c r="ES30" s="390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2"/>
    </row>
    <row r="32" ht="11.25">
      <c r="I32" s="1" t="s">
        <v>144</v>
      </c>
    </row>
    <row r="33" spans="9:96" ht="11.25">
      <c r="I33" s="1" t="s">
        <v>145</v>
      </c>
      <c r="AQ33" s="383" t="s">
        <v>698</v>
      </c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Y33" s="383" t="s">
        <v>662</v>
      </c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</row>
    <row r="34" spans="43:96" s="4" customFormat="1" ht="8.25">
      <c r="AQ34" s="247" t="s">
        <v>146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K34" s="247" t="s">
        <v>17</v>
      </c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Y34" s="247" t="s">
        <v>18</v>
      </c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147</v>
      </c>
      <c r="AM36" s="383" t="s">
        <v>613</v>
      </c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CA36" s="276" t="s">
        <v>663</v>
      </c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</row>
    <row r="37" spans="39:96" s="4" customFormat="1" ht="8.25">
      <c r="AM37" s="247" t="s">
        <v>146</v>
      </c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G37" s="247" t="s">
        <v>148</v>
      </c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CA37" s="247" t="s">
        <v>149</v>
      </c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275" t="s">
        <v>19</v>
      </c>
      <c r="J39" s="275"/>
      <c r="K39" s="276" t="s">
        <v>700</v>
      </c>
      <c r="L39" s="276"/>
      <c r="M39" s="276"/>
      <c r="N39" s="274" t="s">
        <v>19</v>
      </c>
      <c r="O39" s="274"/>
      <c r="Q39" s="276" t="s">
        <v>711</v>
      </c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5">
        <v>20</v>
      </c>
      <c r="AG39" s="275"/>
      <c r="AH39" s="275"/>
      <c r="AI39" s="380" t="s">
        <v>606</v>
      </c>
      <c r="AJ39" s="380"/>
      <c r="AK39" s="380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150</v>
      </c>
      <c r="CM42" s="14"/>
    </row>
    <row r="43" spans="1:91" ht="11.25">
      <c r="A43" s="382" t="s">
        <v>289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4"/>
    </row>
    <row r="44" spans="1:91" s="4" customFormat="1" ht="8.25">
      <c r="A44" s="385" t="s">
        <v>151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386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382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AH46" s="383" t="s">
        <v>664</v>
      </c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3"/>
      <c r="CK46" s="383"/>
      <c r="CL46" s="383"/>
      <c r="CM46" s="384"/>
    </row>
    <row r="47" spans="1:91" s="4" customFormat="1" ht="8.25">
      <c r="A47" s="385" t="s">
        <v>17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AH47" s="247" t="s">
        <v>18</v>
      </c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386"/>
    </row>
    <row r="48" spans="1:91" ht="11.25">
      <c r="A48" s="13"/>
      <c r="CM48" s="14"/>
    </row>
    <row r="49" spans="1:91" ht="11.25">
      <c r="A49" s="381" t="s">
        <v>19</v>
      </c>
      <c r="B49" s="275"/>
      <c r="C49" s="276" t="s">
        <v>700</v>
      </c>
      <c r="D49" s="276"/>
      <c r="E49" s="276"/>
      <c r="F49" s="274" t="s">
        <v>19</v>
      </c>
      <c r="G49" s="274"/>
      <c r="I49" s="276" t="s">
        <v>711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5">
        <v>20</v>
      </c>
      <c r="Y49" s="275"/>
      <c r="Z49" s="275"/>
      <c r="AA49" s="380" t="s">
        <v>606</v>
      </c>
      <c r="AB49" s="380"/>
      <c r="AC49" s="380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49:B49"/>
    <mergeCell ref="C49:E49"/>
    <mergeCell ref="F49:G49"/>
    <mergeCell ref="I49:W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48"/>
  <sheetViews>
    <sheetView zoomScaleSheetLayoutView="100" zoomScalePageLayoutView="0" workbookViewId="0" topLeftCell="A7">
      <selection activeCell="AO15" sqref="AO15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438" t="s">
        <v>152</v>
      </c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8"/>
      <c r="DM3" s="438"/>
      <c r="DN3" s="438"/>
      <c r="DO3" s="438"/>
      <c r="DP3" s="438"/>
      <c r="DQ3" s="438"/>
      <c r="DR3" s="438"/>
      <c r="DS3" s="438"/>
      <c r="DT3" s="438"/>
      <c r="DU3" s="438"/>
      <c r="DV3" s="438"/>
      <c r="DW3" s="438"/>
      <c r="DX3" s="438"/>
      <c r="DY3" s="438"/>
      <c r="DZ3" s="438"/>
      <c r="EA3" s="438"/>
      <c r="EB3" s="438"/>
      <c r="EC3" s="438"/>
      <c r="ED3" s="438"/>
      <c r="EE3" s="438"/>
      <c r="EF3" s="438"/>
      <c r="EG3" s="438"/>
      <c r="EH3" s="438"/>
      <c r="EI3" s="438"/>
      <c r="EJ3" s="438"/>
      <c r="EK3" s="438"/>
      <c r="EL3" s="438"/>
      <c r="EM3" s="438"/>
      <c r="EN3" s="438"/>
      <c r="EO3" s="438"/>
      <c r="EP3" s="438"/>
      <c r="EQ3" s="438"/>
      <c r="ER3" s="438"/>
      <c r="ES3" s="438"/>
      <c r="ET3" s="438"/>
      <c r="EU3" s="438"/>
      <c r="EV3" s="438"/>
      <c r="EW3" s="438"/>
      <c r="EX3" s="438"/>
      <c r="EY3" s="438"/>
      <c r="EZ3" s="438"/>
      <c r="FA3" s="438"/>
      <c r="FB3" s="438"/>
      <c r="FC3" s="438"/>
      <c r="FD3" s="438"/>
      <c r="FE3" s="438"/>
      <c r="FF3" s="438"/>
      <c r="FG3" s="438"/>
      <c r="FH3" s="438"/>
      <c r="FI3" s="438"/>
      <c r="FJ3" s="438"/>
      <c r="FK3" s="438"/>
    </row>
    <row r="4" spans="68:167" s="23" customFormat="1" ht="10.5" customHeight="1">
      <c r="BP4" s="439" t="s">
        <v>290</v>
      </c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39"/>
      <c r="CZ4" s="439"/>
      <c r="DA4" s="439"/>
      <c r="DB4" s="439"/>
      <c r="DC4" s="439"/>
      <c r="DD4" s="439"/>
      <c r="DE4" s="439"/>
      <c r="DF4" s="439"/>
      <c r="DG4" s="439"/>
      <c r="DH4" s="439"/>
      <c r="DI4" s="439"/>
      <c r="DJ4" s="439"/>
      <c r="DK4" s="439"/>
      <c r="DL4" s="439"/>
      <c r="DM4" s="439"/>
      <c r="DN4" s="439"/>
      <c r="DO4" s="439"/>
      <c r="DP4" s="439"/>
      <c r="DQ4" s="439"/>
      <c r="DR4" s="439"/>
      <c r="DS4" s="439"/>
      <c r="DT4" s="439"/>
      <c r="DU4" s="439"/>
      <c r="DV4" s="439"/>
      <c r="DW4" s="439"/>
      <c r="DX4" s="439"/>
      <c r="DY4" s="439"/>
      <c r="DZ4" s="439"/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39"/>
      <c r="ER4" s="439"/>
      <c r="ES4" s="439"/>
      <c r="ET4" s="439"/>
      <c r="EU4" s="439"/>
      <c r="EV4" s="439"/>
      <c r="EW4" s="439"/>
      <c r="EX4" s="439"/>
      <c r="EY4" s="439"/>
      <c r="EZ4" s="439"/>
      <c r="FA4" s="439"/>
      <c r="FB4" s="439"/>
      <c r="FC4" s="439"/>
      <c r="FD4" s="439"/>
      <c r="FE4" s="439"/>
      <c r="FF4" s="439"/>
      <c r="FG4" s="439"/>
      <c r="FH4" s="439"/>
      <c r="FI4" s="439"/>
      <c r="FJ4" s="439"/>
      <c r="FK4" s="439"/>
    </row>
    <row r="5" spans="68:167" s="22" customFormat="1" ht="9.75" customHeight="1">
      <c r="BP5" s="440" t="s">
        <v>246</v>
      </c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/>
      <c r="CK5" s="440"/>
      <c r="CL5" s="440"/>
      <c r="CM5" s="440"/>
      <c r="CN5" s="440"/>
      <c r="CO5" s="440"/>
      <c r="CP5" s="440"/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0"/>
      <c r="DH5" s="440"/>
      <c r="DI5" s="440"/>
      <c r="DJ5" s="440"/>
      <c r="DK5" s="440"/>
      <c r="DL5" s="440"/>
      <c r="DM5" s="440"/>
      <c r="DN5" s="440"/>
      <c r="DO5" s="440"/>
      <c r="DP5" s="440"/>
      <c r="DQ5" s="440"/>
      <c r="DR5" s="440"/>
      <c r="DS5" s="440"/>
      <c r="DT5" s="440"/>
      <c r="DU5" s="440"/>
      <c r="DV5" s="440"/>
      <c r="DW5" s="440"/>
      <c r="DX5" s="440"/>
      <c r="DY5" s="440"/>
      <c r="DZ5" s="440"/>
      <c r="EA5" s="440"/>
      <c r="EB5" s="440"/>
      <c r="EC5" s="440"/>
      <c r="ED5" s="440"/>
      <c r="EE5" s="440"/>
      <c r="EF5" s="440"/>
      <c r="EG5" s="440"/>
      <c r="EH5" s="440"/>
      <c r="EI5" s="440"/>
      <c r="EJ5" s="440"/>
      <c r="EK5" s="440"/>
      <c r="EL5" s="440"/>
      <c r="EM5" s="440"/>
      <c r="EN5" s="440"/>
      <c r="EO5" s="440"/>
      <c r="EP5" s="440"/>
      <c r="EQ5" s="440"/>
      <c r="ER5" s="440"/>
      <c r="ES5" s="440"/>
      <c r="ET5" s="440"/>
      <c r="EU5" s="440"/>
      <c r="EV5" s="440"/>
      <c r="EW5" s="440"/>
      <c r="EX5" s="440"/>
      <c r="EY5" s="440"/>
      <c r="EZ5" s="440"/>
      <c r="FA5" s="440"/>
      <c r="FB5" s="440"/>
      <c r="FC5" s="440"/>
      <c r="FD5" s="440"/>
      <c r="FE5" s="440"/>
      <c r="FF5" s="440"/>
      <c r="FG5" s="440"/>
      <c r="FH5" s="440"/>
      <c r="FI5" s="440"/>
      <c r="FJ5" s="440"/>
      <c r="FK5" s="440"/>
    </row>
    <row r="6" spans="68:167" s="23" customFormat="1" ht="10.5" customHeight="1"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25"/>
      <c r="CM6" s="25"/>
      <c r="DT6" s="25"/>
      <c r="DU6" s="25"/>
      <c r="DV6" s="25"/>
      <c r="DW6" s="25"/>
      <c r="DX6" s="25"/>
      <c r="DY6" s="439" t="s">
        <v>644</v>
      </c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</row>
    <row r="7" spans="68:167" s="22" customFormat="1" ht="9.75" customHeight="1">
      <c r="BP7" s="441" t="s">
        <v>17</v>
      </c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51"/>
      <c r="CM7" s="51"/>
      <c r="DY7" s="440" t="s">
        <v>18</v>
      </c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0"/>
      <c r="FF7" s="440"/>
      <c r="FG7" s="440"/>
      <c r="FH7" s="440"/>
      <c r="FI7" s="440"/>
      <c r="FJ7" s="440"/>
      <c r="FK7" s="440"/>
    </row>
    <row r="8" spans="68:167" s="23" customFormat="1" ht="10.5" customHeight="1">
      <c r="BP8" s="24" t="s">
        <v>19</v>
      </c>
      <c r="BQ8" s="442" t="s">
        <v>606</v>
      </c>
      <c r="BR8" s="442"/>
      <c r="BS8" s="442"/>
      <c r="BT8" s="442"/>
      <c r="BU8" s="442"/>
      <c r="BV8" s="443" t="s">
        <v>19</v>
      </c>
      <c r="BW8" s="443"/>
      <c r="BX8" s="442" t="s">
        <v>628</v>
      </c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4">
        <v>20</v>
      </c>
      <c r="CV8" s="444"/>
      <c r="CW8" s="444"/>
      <c r="CX8" s="444"/>
      <c r="CY8" s="445" t="s">
        <v>606</v>
      </c>
      <c r="CZ8" s="445"/>
      <c r="DA8" s="445"/>
      <c r="DB8" s="443" t="s">
        <v>3</v>
      </c>
      <c r="DC8" s="443"/>
      <c r="DD8" s="443"/>
      <c r="FK8" s="24"/>
    </row>
    <row r="9" spans="2:154" s="27" customFormat="1" ht="15" customHeight="1">
      <c r="B9" s="446" t="s">
        <v>247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575</v>
      </c>
      <c r="EJ10" s="447" t="s">
        <v>606</v>
      </c>
      <c r="EK10" s="447"/>
      <c r="EL10" s="447"/>
      <c r="EM10" s="447"/>
      <c r="EN10" s="29" t="s">
        <v>248</v>
      </c>
      <c r="EO10" s="29"/>
      <c r="EP10" s="29"/>
      <c r="EQ10" s="29"/>
      <c r="EZ10" s="448" t="s">
        <v>249</v>
      </c>
      <c r="FA10" s="449"/>
      <c r="FB10" s="449"/>
      <c r="FC10" s="449"/>
      <c r="FD10" s="449"/>
      <c r="FE10" s="449"/>
      <c r="FF10" s="449"/>
      <c r="FG10" s="449"/>
      <c r="FH10" s="449"/>
      <c r="FI10" s="449"/>
      <c r="FJ10" s="449"/>
      <c r="FK10" s="450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250</v>
      </c>
      <c r="EZ11" s="451" t="s">
        <v>251</v>
      </c>
      <c r="FA11" s="452"/>
      <c r="FB11" s="452"/>
      <c r="FC11" s="452"/>
      <c r="FD11" s="452"/>
      <c r="FE11" s="452"/>
      <c r="FF11" s="452"/>
      <c r="FG11" s="452"/>
      <c r="FH11" s="452"/>
      <c r="FI11" s="452"/>
      <c r="FJ11" s="452"/>
      <c r="FK11" s="453"/>
    </row>
    <row r="12" spans="43:167" s="23" customFormat="1" ht="10.5" customHeight="1">
      <c r="AQ12" s="24" t="s">
        <v>33</v>
      </c>
      <c r="AR12" s="442" t="s">
        <v>606</v>
      </c>
      <c r="AS12" s="442"/>
      <c r="AT12" s="442"/>
      <c r="AU12" s="442"/>
      <c r="AV12" s="442"/>
      <c r="AW12" s="443" t="s">
        <v>19</v>
      </c>
      <c r="AX12" s="443"/>
      <c r="AY12" s="442" t="s">
        <v>628</v>
      </c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4">
        <v>20</v>
      </c>
      <c r="BW12" s="444"/>
      <c r="BX12" s="444"/>
      <c r="BY12" s="444"/>
      <c r="BZ12" s="445" t="s">
        <v>606</v>
      </c>
      <c r="CA12" s="445"/>
      <c r="CB12" s="445"/>
      <c r="CC12" s="443" t="s">
        <v>3</v>
      </c>
      <c r="CD12" s="443"/>
      <c r="CE12" s="443"/>
      <c r="ER12" s="24"/>
      <c r="ES12" s="24"/>
      <c r="ET12" s="24"/>
      <c r="EU12" s="24"/>
      <c r="EX12" s="24" t="s">
        <v>22</v>
      </c>
      <c r="EZ12" s="454" t="s">
        <v>629</v>
      </c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6"/>
    </row>
    <row r="13" spans="1:167" s="23" customFormat="1" ht="10.5" customHeight="1">
      <c r="A13" s="23" t="s">
        <v>252</v>
      </c>
      <c r="AO13" s="457" t="s">
        <v>682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7"/>
      <c r="DB13" s="457"/>
      <c r="DC13" s="457"/>
      <c r="DD13" s="457"/>
      <c r="DE13" s="457"/>
      <c r="DF13" s="457"/>
      <c r="DG13" s="457"/>
      <c r="DH13" s="457"/>
      <c r="DI13" s="457"/>
      <c r="DJ13" s="457"/>
      <c r="DK13" s="457"/>
      <c r="DL13" s="457"/>
      <c r="DM13" s="457"/>
      <c r="DN13" s="457"/>
      <c r="DO13" s="457"/>
      <c r="DP13" s="457"/>
      <c r="DQ13" s="457"/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7"/>
      <c r="EE13" s="457"/>
      <c r="EF13" s="457"/>
      <c r="EG13" s="457"/>
      <c r="EH13" s="457"/>
      <c r="EI13" s="457"/>
      <c r="EJ13" s="457"/>
      <c r="EK13" s="457"/>
      <c r="EL13" s="457"/>
      <c r="ER13" s="24"/>
      <c r="ES13" s="24"/>
      <c r="ET13" s="24"/>
      <c r="EU13" s="24"/>
      <c r="EX13" s="24"/>
      <c r="EZ13" s="459" t="s">
        <v>645</v>
      </c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1"/>
    </row>
    <row r="14" spans="1:167" s="23" customFormat="1" ht="10.5" customHeight="1">
      <c r="A14" s="23" t="s">
        <v>253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R14" s="24"/>
      <c r="ES14" s="24"/>
      <c r="ET14" s="24"/>
      <c r="EU14" s="24"/>
      <c r="EX14" s="24" t="s">
        <v>254</v>
      </c>
      <c r="EZ14" s="46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63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459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1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255</v>
      </c>
      <c r="AP16" s="26"/>
      <c r="AQ16" s="26"/>
      <c r="AR16" s="26"/>
      <c r="AY16" s="467" t="s">
        <v>681</v>
      </c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9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256</v>
      </c>
      <c r="EZ16" s="464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6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470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2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46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63"/>
    </row>
    <row r="18" spans="1:167" s="23" customFormat="1" ht="10.5" customHeight="1">
      <c r="A18" s="23" t="s">
        <v>257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473" t="s">
        <v>647</v>
      </c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R18" s="24"/>
      <c r="ES18" s="24"/>
      <c r="ET18" s="24"/>
      <c r="EU18" s="24"/>
      <c r="EX18" s="32" t="s">
        <v>258</v>
      </c>
      <c r="EZ18" s="454" t="s">
        <v>646</v>
      </c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6"/>
    </row>
    <row r="19" spans="1:167" s="23" customFormat="1" ht="10.5" customHeight="1">
      <c r="A19" s="23" t="s">
        <v>259</v>
      </c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4"/>
      <c r="EJ19" s="474"/>
      <c r="EK19" s="474"/>
      <c r="EL19" s="474"/>
      <c r="ER19" s="24"/>
      <c r="ES19" s="24"/>
      <c r="ET19" s="24"/>
      <c r="EU19" s="24"/>
      <c r="EX19" s="24"/>
      <c r="EZ19" s="459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1"/>
    </row>
    <row r="20" spans="1:167" s="23" customFormat="1" ht="10.5" customHeight="1">
      <c r="A20" s="23" t="s">
        <v>26</v>
      </c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  <c r="EK20" s="473"/>
      <c r="EL20" s="473"/>
      <c r="ER20" s="24"/>
      <c r="ES20" s="24"/>
      <c r="ET20" s="24"/>
      <c r="EU20" s="24"/>
      <c r="EX20" s="24" t="s">
        <v>260</v>
      </c>
      <c r="EZ20" s="475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7"/>
    </row>
    <row r="21" spans="1:167" s="23" customFormat="1" ht="10.5" customHeight="1">
      <c r="A21" s="23" t="s">
        <v>259</v>
      </c>
      <c r="AO21" s="474" t="s">
        <v>648</v>
      </c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N21" s="31"/>
      <c r="EO21" s="31"/>
      <c r="EP21" s="31"/>
      <c r="EQ21" s="31"/>
      <c r="ER21" s="32"/>
      <c r="ES21" s="32"/>
      <c r="ET21" s="32"/>
      <c r="EU21" s="32"/>
      <c r="EW21" s="31"/>
      <c r="EZ21" s="459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461"/>
    </row>
    <row r="22" spans="1:167" s="23" customFormat="1" ht="10.5" customHeight="1">
      <c r="A22" s="23" t="s">
        <v>261</v>
      </c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/>
      <c r="DX22" s="473"/>
      <c r="DY22" s="473"/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254</v>
      </c>
      <c r="EZ22" s="462"/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463"/>
    </row>
    <row r="23" spans="1:167" s="23" customFormat="1" ht="10.5" customHeight="1">
      <c r="A23" s="23" t="s">
        <v>262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475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7"/>
    </row>
    <row r="24" spans="12:167" s="23" customFormat="1" ht="10.5" customHeight="1" thickBot="1">
      <c r="L24" s="439" t="s">
        <v>649</v>
      </c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263</v>
      </c>
      <c r="EZ24" s="478"/>
      <c r="FA24" s="479"/>
      <c r="FB24" s="479"/>
      <c r="FC24" s="479"/>
      <c r="FD24" s="479"/>
      <c r="FE24" s="479"/>
      <c r="FF24" s="479"/>
      <c r="FG24" s="479"/>
      <c r="FH24" s="479"/>
      <c r="FI24" s="479"/>
      <c r="FJ24" s="479"/>
      <c r="FK24" s="480"/>
    </row>
    <row r="25" spans="12:167" s="22" customFormat="1" ht="10.5" customHeight="1" thickBot="1">
      <c r="L25" s="441" t="s">
        <v>264</v>
      </c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265</v>
      </c>
      <c r="EN26" s="481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483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484" t="s">
        <v>266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6" t="s">
        <v>267</v>
      </c>
      <c r="AF28" s="485"/>
      <c r="AG28" s="485"/>
      <c r="AH28" s="485"/>
      <c r="AI28" s="485"/>
      <c r="AJ28" s="485"/>
      <c r="AK28" s="485"/>
      <c r="AL28" s="485"/>
      <c r="AM28" s="485"/>
      <c r="AN28" s="485"/>
      <c r="AO28" s="487" t="s">
        <v>268</v>
      </c>
      <c r="AP28" s="488"/>
      <c r="AQ28" s="488"/>
      <c r="AR28" s="488"/>
      <c r="AS28" s="488"/>
      <c r="AT28" s="488"/>
      <c r="AU28" s="488"/>
      <c r="AV28" s="488"/>
      <c r="AW28" s="488"/>
      <c r="AX28" s="488"/>
      <c r="AY28" s="486" t="s">
        <v>269</v>
      </c>
      <c r="AZ28" s="485"/>
      <c r="BA28" s="485"/>
      <c r="BB28" s="485"/>
      <c r="BC28" s="485"/>
      <c r="BD28" s="485"/>
      <c r="BE28" s="485"/>
      <c r="BF28" s="485"/>
      <c r="BG28" s="485"/>
      <c r="BH28" s="485"/>
      <c r="BI28" s="489" t="s">
        <v>270</v>
      </c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1"/>
      <c r="CN28" s="492" t="s">
        <v>271</v>
      </c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93"/>
      <c r="DL28" s="493"/>
      <c r="DM28" s="493"/>
      <c r="DN28" s="493"/>
      <c r="DO28" s="494"/>
      <c r="DP28" s="501" t="s">
        <v>272</v>
      </c>
      <c r="DQ28" s="502"/>
      <c r="DR28" s="502"/>
      <c r="DS28" s="502"/>
      <c r="DT28" s="502"/>
      <c r="DU28" s="502"/>
      <c r="DV28" s="502"/>
      <c r="DW28" s="502"/>
      <c r="DX28" s="502"/>
      <c r="DY28" s="502"/>
      <c r="DZ28" s="502"/>
      <c r="EA28" s="502"/>
      <c r="EB28" s="502"/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2"/>
      <c r="ES28" s="502"/>
      <c r="ET28" s="502"/>
      <c r="EU28" s="502"/>
      <c r="EV28" s="502"/>
      <c r="EW28" s="502"/>
      <c r="EX28" s="502"/>
      <c r="EY28" s="502"/>
      <c r="EZ28" s="502"/>
      <c r="FA28" s="502"/>
      <c r="FB28" s="502"/>
      <c r="FC28" s="502"/>
      <c r="FD28" s="502"/>
      <c r="FE28" s="502"/>
      <c r="FF28" s="502"/>
      <c r="FG28" s="502"/>
      <c r="FH28" s="502"/>
      <c r="FI28" s="502"/>
      <c r="FJ28" s="502"/>
      <c r="FK28" s="502"/>
    </row>
    <row r="29" spans="1:167" s="23" customFormat="1" ht="10.5" customHeight="1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6"/>
      <c r="AF29" s="485"/>
      <c r="AG29" s="485"/>
      <c r="AH29" s="485"/>
      <c r="AI29" s="485"/>
      <c r="AJ29" s="485"/>
      <c r="AK29" s="485"/>
      <c r="AL29" s="485"/>
      <c r="AM29" s="485"/>
      <c r="AN29" s="485"/>
      <c r="AO29" s="487"/>
      <c r="AP29" s="488"/>
      <c r="AQ29" s="488"/>
      <c r="AR29" s="488"/>
      <c r="AS29" s="488"/>
      <c r="AT29" s="488"/>
      <c r="AU29" s="488"/>
      <c r="AV29" s="488"/>
      <c r="AW29" s="488"/>
      <c r="AX29" s="488"/>
      <c r="AY29" s="486"/>
      <c r="AZ29" s="485"/>
      <c r="BA29" s="485"/>
      <c r="BB29" s="485"/>
      <c r="BC29" s="485"/>
      <c r="BD29" s="485"/>
      <c r="BE29" s="485"/>
      <c r="BF29" s="485"/>
      <c r="BG29" s="485"/>
      <c r="BH29" s="485"/>
      <c r="BI29" s="507" t="s">
        <v>273</v>
      </c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508"/>
      <c r="CN29" s="495"/>
      <c r="CO29" s="496"/>
      <c r="CP29" s="496"/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96"/>
      <c r="DL29" s="496"/>
      <c r="DM29" s="496"/>
      <c r="DN29" s="496"/>
      <c r="DO29" s="497"/>
      <c r="DP29" s="503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4"/>
      <c r="EZ29" s="504"/>
      <c r="FA29" s="504"/>
      <c r="FB29" s="504"/>
      <c r="FC29" s="504"/>
      <c r="FD29" s="504"/>
      <c r="FE29" s="504"/>
      <c r="FF29" s="504"/>
      <c r="FG29" s="504"/>
      <c r="FH29" s="504"/>
      <c r="FI29" s="504"/>
      <c r="FJ29" s="504"/>
      <c r="FK29" s="504"/>
    </row>
    <row r="30" spans="1:167" s="41" customFormat="1" ht="10.5" customHeight="1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651</v>
      </c>
      <c r="CB30" s="445"/>
      <c r="CC30" s="445"/>
      <c r="CD30" s="445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495"/>
      <c r="CO30" s="496"/>
      <c r="CP30" s="496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6"/>
      <c r="DB30" s="496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6"/>
      <c r="DN30" s="496"/>
      <c r="DO30" s="497"/>
      <c r="DP30" s="503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504"/>
      <c r="EE30" s="504"/>
      <c r="EF30" s="504"/>
      <c r="EG30" s="504"/>
      <c r="EH30" s="504"/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4"/>
      <c r="EZ30" s="504"/>
      <c r="FA30" s="504"/>
      <c r="FB30" s="504"/>
      <c r="FC30" s="504"/>
      <c r="FD30" s="504"/>
      <c r="FE30" s="504"/>
      <c r="FF30" s="504"/>
      <c r="FG30" s="504"/>
      <c r="FH30" s="504"/>
      <c r="FI30" s="504"/>
      <c r="FJ30" s="504"/>
      <c r="FK30" s="504"/>
    </row>
    <row r="31" spans="1:167" s="41" customFormat="1" ht="3" customHeight="1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98"/>
      <c r="CO31" s="499"/>
      <c r="CP31" s="499"/>
      <c r="CQ31" s="499"/>
      <c r="CR31" s="499"/>
      <c r="CS31" s="499"/>
      <c r="CT31" s="499"/>
      <c r="CU31" s="499"/>
      <c r="CV31" s="499"/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499"/>
      <c r="DJ31" s="499"/>
      <c r="DK31" s="499"/>
      <c r="DL31" s="499"/>
      <c r="DM31" s="499"/>
      <c r="DN31" s="499"/>
      <c r="DO31" s="500"/>
      <c r="DP31" s="505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6"/>
    </row>
    <row r="32" spans="1:167" s="41" customFormat="1" ht="24" customHeight="1">
      <c r="A32" s="484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509" t="s">
        <v>274</v>
      </c>
      <c r="BJ32" s="509"/>
      <c r="BK32" s="509"/>
      <c r="BL32" s="509"/>
      <c r="BM32" s="509"/>
      <c r="BN32" s="509"/>
      <c r="BO32" s="509"/>
      <c r="BP32" s="509"/>
      <c r="BQ32" s="509"/>
      <c r="BR32" s="509"/>
      <c r="BS32" s="509" t="s">
        <v>275</v>
      </c>
      <c r="BT32" s="509"/>
      <c r="BU32" s="509"/>
      <c r="BV32" s="509"/>
      <c r="BW32" s="509"/>
      <c r="BX32" s="509"/>
      <c r="BY32" s="509"/>
      <c r="BZ32" s="509"/>
      <c r="CA32" s="509"/>
      <c r="CB32" s="509"/>
      <c r="CC32" s="509"/>
      <c r="CD32" s="509"/>
      <c r="CE32" s="509"/>
      <c r="CF32" s="509"/>
      <c r="CG32" s="509"/>
      <c r="CH32" s="509"/>
      <c r="CI32" s="509"/>
      <c r="CJ32" s="509"/>
      <c r="CK32" s="509"/>
      <c r="CL32" s="509"/>
      <c r="CM32" s="509"/>
      <c r="CN32" s="510" t="s">
        <v>274</v>
      </c>
      <c r="CO32" s="511"/>
      <c r="CP32" s="511"/>
      <c r="CQ32" s="511"/>
      <c r="CR32" s="511"/>
      <c r="CS32" s="511"/>
      <c r="CT32" s="511"/>
      <c r="CU32" s="511"/>
      <c r="CV32" s="511"/>
      <c r="CW32" s="511"/>
      <c r="CX32" s="511"/>
      <c r="CY32" s="511"/>
      <c r="CZ32" s="511"/>
      <c r="DA32" s="512"/>
      <c r="DB32" s="510" t="s">
        <v>275</v>
      </c>
      <c r="DC32" s="511"/>
      <c r="DD32" s="511"/>
      <c r="DE32" s="511"/>
      <c r="DF32" s="511"/>
      <c r="DG32" s="511"/>
      <c r="DH32" s="511"/>
      <c r="DI32" s="511"/>
      <c r="DJ32" s="511"/>
      <c r="DK32" s="511"/>
      <c r="DL32" s="511"/>
      <c r="DM32" s="511"/>
      <c r="DN32" s="511"/>
      <c r="DO32" s="512"/>
      <c r="DP32" s="509" t="s">
        <v>276</v>
      </c>
      <c r="DQ32" s="509"/>
      <c r="DR32" s="509"/>
      <c r="DS32" s="509"/>
      <c r="DT32" s="509"/>
      <c r="DU32" s="509"/>
      <c r="DV32" s="509"/>
      <c r="DW32" s="509"/>
      <c r="DX32" s="509"/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09"/>
      <c r="EN32" s="509" t="s">
        <v>277</v>
      </c>
      <c r="EO32" s="509"/>
      <c r="EP32" s="509"/>
      <c r="EQ32" s="509"/>
      <c r="ER32" s="509"/>
      <c r="ES32" s="509"/>
      <c r="ET32" s="509"/>
      <c r="EU32" s="509"/>
      <c r="EV32" s="509"/>
      <c r="EW32" s="509"/>
      <c r="EX32" s="509"/>
      <c r="EY32" s="509"/>
      <c r="EZ32" s="509"/>
      <c r="FA32" s="509"/>
      <c r="FB32" s="509"/>
      <c r="FC32" s="509"/>
      <c r="FD32" s="509"/>
      <c r="FE32" s="509"/>
      <c r="FF32" s="509"/>
      <c r="FG32" s="509"/>
      <c r="FH32" s="509"/>
      <c r="FI32" s="509"/>
      <c r="FJ32" s="509"/>
      <c r="FK32" s="510"/>
    </row>
    <row r="33" spans="1:167" s="23" customFormat="1" ht="10.5" customHeight="1" thickBot="1">
      <c r="A33" s="512">
        <v>1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13">
        <v>2</v>
      </c>
      <c r="AF33" s="513"/>
      <c r="AG33" s="513"/>
      <c r="AH33" s="513"/>
      <c r="AI33" s="513"/>
      <c r="AJ33" s="513"/>
      <c r="AK33" s="513"/>
      <c r="AL33" s="513"/>
      <c r="AM33" s="513"/>
      <c r="AN33" s="513"/>
      <c r="AO33" s="513">
        <v>3</v>
      </c>
      <c r="AP33" s="513"/>
      <c r="AQ33" s="513"/>
      <c r="AR33" s="513"/>
      <c r="AS33" s="513"/>
      <c r="AT33" s="513"/>
      <c r="AU33" s="513"/>
      <c r="AV33" s="513"/>
      <c r="AW33" s="513"/>
      <c r="AX33" s="513"/>
      <c r="AY33" s="513">
        <v>4</v>
      </c>
      <c r="AZ33" s="513"/>
      <c r="BA33" s="513"/>
      <c r="BB33" s="513"/>
      <c r="BC33" s="513"/>
      <c r="BD33" s="513"/>
      <c r="BE33" s="513"/>
      <c r="BF33" s="513"/>
      <c r="BG33" s="513"/>
      <c r="BH33" s="513"/>
      <c r="BI33" s="514">
        <v>5</v>
      </c>
      <c r="BJ33" s="514"/>
      <c r="BK33" s="514"/>
      <c r="BL33" s="514"/>
      <c r="BM33" s="514"/>
      <c r="BN33" s="514"/>
      <c r="BO33" s="514"/>
      <c r="BP33" s="514"/>
      <c r="BQ33" s="514"/>
      <c r="BR33" s="514"/>
      <c r="BS33" s="513">
        <v>6</v>
      </c>
      <c r="BT33" s="513"/>
      <c r="BU33" s="513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3"/>
      <c r="CG33" s="513"/>
      <c r="CH33" s="513"/>
      <c r="CI33" s="513"/>
      <c r="CJ33" s="513"/>
      <c r="CK33" s="513"/>
      <c r="CL33" s="513"/>
      <c r="CM33" s="513"/>
      <c r="CN33" s="514">
        <v>7</v>
      </c>
      <c r="CO33" s="514"/>
      <c r="CP33" s="514"/>
      <c r="CQ33" s="514"/>
      <c r="CR33" s="514"/>
      <c r="CS33" s="514"/>
      <c r="CT33" s="514"/>
      <c r="CU33" s="514"/>
      <c r="CV33" s="514"/>
      <c r="CW33" s="514"/>
      <c r="CX33" s="514"/>
      <c r="CY33" s="514"/>
      <c r="CZ33" s="514"/>
      <c r="DA33" s="514"/>
      <c r="DB33" s="514">
        <v>8</v>
      </c>
      <c r="DC33" s="514"/>
      <c r="DD33" s="514"/>
      <c r="DE33" s="514"/>
      <c r="DF33" s="514"/>
      <c r="DG33" s="514"/>
      <c r="DH33" s="514"/>
      <c r="DI33" s="514"/>
      <c r="DJ33" s="514"/>
      <c r="DK33" s="514"/>
      <c r="DL33" s="514"/>
      <c r="DM33" s="514"/>
      <c r="DN33" s="514"/>
      <c r="DO33" s="514"/>
      <c r="DP33" s="514">
        <v>9</v>
      </c>
      <c r="DQ33" s="514"/>
      <c r="DR33" s="514"/>
      <c r="DS33" s="514"/>
      <c r="DT33" s="514"/>
      <c r="DU33" s="514"/>
      <c r="DV33" s="514"/>
      <c r="DW33" s="514"/>
      <c r="DX33" s="514"/>
      <c r="DY33" s="514"/>
      <c r="DZ33" s="514"/>
      <c r="EA33" s="514"/>
      <c r="EB33" s="514"/>
      <c r="EC33" s="514"/>
      <c r="ED33" s="514"/>
      <c r="EE33" s="514"/>
      <c r="EF33" s="514"/>
      <c r="EG33" s="514"/>
      <c r="EH33" s="514"/>
      <c r="EI33" s="514"/>
      <c r="EJ33" s="514"/>
      <c r="EK33" s="514"/>
      <c r="EL33" s="514"/>
      <c r="EM33" s="514"/>
      <c r="EN33" s="514">
        <v>10</v>
      </c>
      <c r="EO33" s="514"/>
      <c r="EP33" s="514"/>
      <c r="EQ33" s="514"/>
      <c r="ER33" s="514"/>
      <c r="ES33" s="514"/>
      <c r="ET33" s="514"/>
      <c r="EU33" s="514"/>
      <c r="EV33" s="514"/>
      <c r="EW33" s="514"/>
      <c r="EX33" s="514"/>
      <c r="EY33" s="514"/>
      <c r="EZ33" s="514"/>
      <c r="FA33" s="514"/>
      <c r="FB33" s="514"/>
      <c r="FC33" s="514"/>
      <c r="FD33" s="514"/>
      <c r="FE33" s="514"/>
      <c r="FF33" s="514"/>
      <c r="FG33" s="514"/>
      <c r="FH33" s="514"/>
      <c r="FI33" s="514"/>
      <c r="FJ33" s="514"/>
      <c r="FK33" s="515"/>
    </row>
    <row r="34" spans="1:167" s="23" customFormat="1" ht="63" customHeight="1" thickBot="1">
      <c r="A34" s="516" t="s">
        <v>650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8"/>
      <c r="AE34" s="519" t="s">
        <v>624</v>
      </c>
      <c r="AF34" s="520"/>
      <c r="AG34" s="520"/>
      <c r="AH34" s="520"/>
      <c r="AI34" s="520"/>
      <c r="AJ34" s="520"/>
      <c r="AK34" s="520"/>
      <c r="AL34" s="520"/>
      <c r="AM34" s="520"/>
      <c r="AN34" s="520"/>
      <c r="AO34" s="521" t="s">
        <v>565</v>
      </c>
      <c r="AP34" s="522"/>
      <c r="AQ34" s="522"/>
      <c r="AR34" s="522"/>
      <c r="AS34" s="522"/>
      <c r="AT34" s="522"/>
      <c r="AU34" s="522"/>
      <c r="AV34" s="522"/>
      <c r="AW34" s="522"/>
      <c r="AX34" s="523"/>
      <c r="AY34" s="520"/>
      <c r="AZ34" s="520"/>
      <c r="BA34" s="520"/>
      <c r="BB34" s="520"/>
      <c r="BC34" s="520"/>
      <c r="BD34" s="520"/>
      <c r="BE34" s="520"/>
      <c r="BF34" s="520"/>
      <c r="BG34" s="520"/>
      <c r="BH34" s="520"/>
      <c r="BI34" s="520"/>
      <c r="BJ34" s="520"/>
      <c r="BK34" s="520"/>
      <c r="BL34" s="520"/>
      <c r="BM34" s="520"/>
      <c r="BN34" s="520"/>
      <c r="BO34" s="520"/>
      <c r="BP34" s="520"/>
      <c r="BQ34" s="520"/>
      <c r="BR34" s="520"/>
      <c r="BS34" s="524"/>
      <c r="BT34" s="524"/>
      <c r="BU34" s="524"/>
      <c r="BV34" s="524"/>
      <c r="BW34" s="524"/>
      <c r="BX34" s="524"/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0"/>
      <c r="CO34" s="520"/>
      <c r="CP34" s="520"/>
      <c r="CQ34" s="520"/>
      <c r="CR34" s="520"/>
      <c r="CS34" s="520"/>
      <c r="CT34" s="520"/>
      <c r="CU34" s="520"/>
      <c r="CV34" s="520"/>
      <c r="CW34" s="520"/>
      <c r="CX34" s="520"/>
      <c r="CY34" s="520"/>
      <c r="CZ34" s="520"/>
      <c r="DA34" s="520"/>
      <c r="DB34" s="524"/>
      <c r="DC34" s="524"/>
      <c r="DD34" s="524"/>
      <c r="DE34" s="524"/>
      <c r="DF34" s="524"/>
      <c r="DG34" s="524"/>
      <c r="DH34" s="524"/>
      <c r="DI34" s="524"/>
      <c r="DJ34" s="524"/>
      <c r="DK34" s="524"/>
      <c r="DL34" s="524"/>
      <c r="DM34" s="524"/>
      <c r="DN34" s="524"/>
      <c r="DO34" s="524"/>
      <c r="DP34" s="524">
        <v>279643.32</v>
      </c>
      <c r="DQ34" s="524"/>
      <c r="DR34" s="524"/>
      <c r="DS34" s="524"/>
      <c r="DT34" s="524"/>
      <c r="DU34" s="524"/>
      <c r="DV34" s="524"/>
      <c r="DW34" s="524"/>
      <c r="DX34" s="524"/>
      <c r="DY34" s="524"/>
      <c r="DZ34" s="524"/>
      <c r="EA34" s="524"/>
      <c r="EB34" s="524"/>
      <c r="EC34" s="524"/>
      <c r="ED34" s="524"/>
      <c r="EE34" s="524"/>
      <c r="EF34" s="524"/>
      <c r="EG34" s="524"/>
      <c r="EH34" s="524"/>
      <c r="EI34" s="524"/>
      <c r="EJ34" s="524"/>
      <c r="EK34" s="524"/>
      <c r="EL34" s="524"/>
      <c r="EM34" s="524"/>
      <c r="EN34" s="524"/>
      <c r="EO34" s="524"/>
      <c r="EP34" s="524"/>
      <c r="EQ34" s="524"/>
      <c r="ER34" s="524"/>
      <c r="ES34" s="524"/>
      <c r="ET34" s="524"/>
      <c r="EU34" s="524"/>
      <c r="EV34" s="524"/>
      <c r="EW34" s="524"/>
      <c r="EX34" s="524"/>
      <c r="EY34" s="524"/>
      <c r="EZ34" s="524"/>
      <c r="FA34" s="524"/>
      <c r="FB34" s="524"/>
      <c r="FC34" s="524"/>
      <c r="FD34" s="524"/>
      <c r="FE34" s="524"/>
      <c r="FF34" s="524"/>
      <c r="FG34" s="524"/>
      <c r="FH34" s="524"/>
      <c r="FI34" s="524"/>
      <c r="FJ34" s="524"/>
      <c r="FK34" s="525"/>
    </row>
    <row r="35" spans="1:167" s="23" customFormat="1" ht="52.5" customHeight="1" thickBot="1">
      <c r="A35" s="516" t="s">
        <v>650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8"/>
      <c r="AE35" s="519" t="s">
        <v>624</v>
      </c>
      <c r="AF35" s="520"/>
      <c r="AG35" s="520"/>
      <c r="AH35" s="520"/>
      <c r="AI35" s="520"/>
      <c r="AJ35" s="520"/>
      <c r="AK35" s="520"/>
      <c r="AL35" s="520"/>
      <c r="AM35" s="520"/>
      <c r="AN35" s="520"/>
      <c r="AO35" s="526" t="s">
        <v>190</v>
      </c>
      <c r="AP35" s="526"/>
      <c r="AQ35" s="526"/>
      <c r="AR35" s="526"/>
      <c r="AS35" s="526"/>
      <c r="AT35" s="526"/>
      <c r="AU35" s="526"/>
      <c r="AV35" s="526"/>
      <c r="AW35" s="526"/>
      <c r="AX35" s="526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7"/>
      <c r="BN35" s="527"/>
      <c r="BO35" s="527"/>
      <c r="BP35" s="527"/>
      <c r="BQ35" s="527"/>
      <c r="BR35" s="527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9"/>
      <c r="CO35" s="529"/>
      <c r="CP35" s="529"/>
      <c r="CQ35" s="529"/>
      <c r="CR35" s="529"/>
      <c r="CS35" s="529"/>
      <c r="CT35" s="529"/>
      <c r="CU35" s="529"/>
      <c r="CV35" s="529"/>
      <c r="CW35" s="529"/>
      <c r="CX35" s="529"/>
      <c r="CY35" s="529"/>
      <c r="CZ35" s="529"/>
      <c r="DA35" s="529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>
        <v>279643.32</v>
      </c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30"/>
    </row>
    <row r="36" spans="69:167" s="31" customFormat="1" ht="12" customHeight="1" thickBot="1">
      <c r="BQ36" s="32" t="s">
        <v>278</v>
      </c>
      <c r="BS36" s="531"/>
      <c r="BT36" s="532"/>
      <c r="BU36" s="532"/>
      <c r="BV36" s="532"/>
      <c r="BW36" s="532"/>
      <c r="BX36" s="532"/>
      <c r="BY36" s="532"/>
      <c r="BZ36" s="532"/>
      <c r="CA36" s="532"/>
      <c r="CB36" s="532"/>
      <c r="CC36" s="532"/>
      <c r="CD36" s="532"/>
      <c r="CE36" s="532"/>
      <c r="CF36" s="532"/>
      <c r="CG36" s="532"/>
      <c r="CH36" s="532"/>
      <c r="CI36" s="532"/>
      <c r="CJ36" s="532"/>
      <c r="CK36" s="532"/>
      <c r="CL36" s="532"/>
      <c r="CM36" s="533"/>
      <c r="CN36" s="534" t="s">
        <v>36</v>
      </c>
      <c r="CO36" s="534"/>
      <c r="CP36" s="534"/>
      <c r="CQ36" s="534"/>
      <c r="CR36" s="534"/>
      <c r="CS36" s="534"/>
      <c r="CT36" s="534"/>
      <c r="CU36" s="534"/>
      <c r="CV36" s="534"/>
      <c r="CW36" s="534"/>
      <c r="CX36" s="534"/>
      <c r="CY36" s="534"/>
      <c r="CZ36" s="534"/>
      <c r="DA36" s="534"/>
      <c r="DB36" s="535"/>
      <c r="DC36" s="535"/>
      <c r="DD36" s="535"/>
      <c r="DE36" s="535"/>
      <c r="DF36" s="535"/>
      <c r="DG36" s="535"/>
      <c r="DH36" s="535"/>
      <c r="DI36" s="535"/>
      <c r="DJ36" s="535"/>
      <c r="DK36" s="535"/>
      <c r="DL36" s="535"/>
      <c r="DM36" s="535"/>
      <c r="DN36" s="535"/>
      <c r="DO36" s="535"/>
      <c r="DP36" s="536">
        <f>SUM(DP34:DP35)</f>
        <v>279643.32</v>
      </c>
      <c r="DQ36" s="536"/>
      <c r="DR36" s="536"/>
      <c r="DS36" s="536"/>
      <c r="DT36" s="536"/>
      <c r="DU36" s="536"/>
      <c r="DV36" s="536"/>
      <c r="DW36" s="536"/>
      <c r="DX36" s="536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536"/>
      <c r="EK36" s="536"/>
      <c r="EL36" s="536"/>
      <c r="EM36" s="536"/>
      <c r="EN36" s="536">
        <f>SUM(EN35)</f>
        <v>279643.32</v>
      </c>
      <c r="EO36" s="536"/>
      <c r="EP36" s="536"/>
      <c r="EQ36" s="536"/>
      <c r="ER36" s="536"/>
      <c r="ES36" s="536"/>
      <c r="ET36" s="536"/>
      <c r="EU36" s="536"/>
      <c r="EV36" s="536"/>
      <c r="EW36" s="536"/>
      <c r="EX36" s="536"/>
      <c r="EY36" s="536"/>
      <c r="EZ36" s="536"/>
      <c r="FA36" s="536"/>
      <c r="FB36" s="536"/>
      <c r="FC36" s="536"/>
      <c r="FD36" s="536"/>
      <c r="FE36" s="536"/>
      <c r="FF36" s="536"/>
      <c r="FG36" s="536"/>
      <c r="FH36" s="536"/>
      <c r="FI36" s="536"/>
      <c r="FJ36" s="536"/>
      <c r="FK36" s="537"/>
    </row>
    <row r="37" ht="4.5" customHeight="1" thickBot="1"/>
    <row r="38" spans="150:167" s="23" customFormat="1" ht="10.5" customHeight="1">
      <c r="ET38" s="24"/>
      <c r="EU38" s="24"/>
      <c r="EX38" s="24" t="s">
        <v>279</v>
      </c>
      <c r="EZ38" s="538" t="s">
        <v>9</v>
      </c>
      <c r="FA38" s="539"/>
      <c r="FB38" s="539"/>
      <c r="FC38" s="539"/>
      <c r="FD38" s="539"/>
      <c r="FE38" s="539"/>
      <c r="FF38" s="539"/>
      <c r="FG38" s="539"/>
      <c r="FH38" s="539"/>
      <c r="FI38" s="539"/>
      <c r="FJ38" s="539"/>
      <c r="FK38" s="540"/>
    </row>
    <row r="39" spans="1:167" s="23" customFormat="1" ht="10.5" customHeight="1" thickBot="1">
      <c r="A39" s="23" t="s">
        <v>280</v>
      </c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H39" s="439" t="s">
        <v>662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ET39" s="24"/>
      <c r="EU39" s="24"/>
      <c r="EW39" s="31"/>
      <c r="EX39" s="24" t="s">
        <v>281</v>
      </c>
      <c r="EZ39" s="541">
        <v>1</v>
      </c>
      <c r="FA39" s="542"/>
      <c r="FB39" s="542"/>
      <c r="FC39" s="542"/>
      <c r="FD39" s="542"/>
      <c r="FE39" s="542"/>
      <c r="FF39" s="542"/>
      <c r="FG39" s="542"/>
      <c r="FH39" s="542"/>
      <c r="FI39" s="542"/>
      <c r="FJ39" s="542"/>
      <c r="FK39" s="543"/>
    </row>
    <row r="40" spans="14:58" s="22" customFormat="1" ht="10.5" customHeight="1" thickBot="1">
      <c r="N40" s="441" t="s">
        <v>17</v>
      </c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H40" s="440" t="s">
        <v>18</v>
      </c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</row>
    <row r="41" spans="1:167" ht="10.5" customHeight="1">
      <c r="A41" s="23" t="s">
        <v>282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X41" s="544" t="s">
        <v>283</v>
      </c>
      <c r="BY41" s="545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5"/>
      <c r="DS41" s="545"/>
      <c r="DT41" s="545"/>
      <c r="DU41" s="545"/>
      <c r="DV41" s="545"/>
      <c r="DW41" s="545"/>
      <c r="DX41" s="545"/>
      <c r="DY41" s="545"/>
      <c r="DZ41" s="545"/>
      <c r="EA41" s="545"/>
      <c r="EB41" s="545"/>
      <c r="EC41" s="545"/>
      <c r="ED41" s="545"/>
      <c r="EE41" s="545"/>
      <c r="EF41" s="545"/>
      <c r="EG41" s="545"/>
      <c r="EH41" s="545"/>
      <c r="EI41" s="545"/>
      <c r="EJ41" s="545"/>
      <c r="EK41" s="545"/>
      <c r="EL41" s="545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3"/>
    </row>
    <row r="42" spans="1:167" ht="10.5" customHeight="1">
      <c r="A42" s="23" t="s">
        <v>284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X42" s="546" t="s">
        <v>285</v>
      </c>
      <c r="BY42" s="547"/>
      <c r="BZ42" s="547"/>
      <c r="CA42" s="547"/>
      <c r="CB42" s="547"/>
      <c r="CC42" s="547"/>
      <c r="CD42" s="547"/>
      <c r="CE42" s="547"/>
      <c r="CF42" s="547"/>
      <c r="CG42" s="547"/>
      <c r="CH42" s="547"/>
      <c r="CI42" s="547"/>
      <c r="CJ42" s="547"/>
      <c r="CK42" s="547"/>
      <c r="CL42" s="547"/>
      <c r="CM42" s="547"/>
      <c r="CN42" s="547"/>
      <c r="CO42" s="547"/>
      <c r="CP42" s="547"/>
      <c r="CQ42" s="547"/>
      <c r="CR42" s="547"/>
      <c r="CS42" s="547"/>
      <c r="CT42" s="547"/>
      <c r="CU42" s="547"/>
      <c r="CV42" s="547"/>
      <c r="CW42" s="547"/>
      <c r="CX42" s="547"/>
      <c r="CY42" s="547"/>
      <c r="CZ42" s="547"/>
      <c r="DA42" s="547"/>
      <c r="DB42" s="547"/>
      <c r="DC42" s="547"/>
      <c r="DD42" s="547"/>
      <c r="DE42" s="547"/>
      <c r="DF42" s="547"/>
      <c r="DG42" s="547"/>
      <c r="DH42" s="547"/>
      <c r="DI42" s="547"/>
      <c r="DJ42" s="547"/>
      <c r="DK42" s="547"/>
      <c r="DL42" s="547"/>
      <c r="DM42" s="547"/>
      <c r="DN42" s="547"/>
      <c r="DO42" s="547"/>
      <c r="DP42" s="547"/>
      <c r="DQ42" s="547"/>
      <c r="DR42" s="547"/>
      <c r="DS42" s="547"/>
      <c r="DT42" s="547"/>
      <c r="DU42" s="547"/>
      <c r="DV42" s="547"/>
      <c r="DW42" s="547"/>
      <c r="DX42" s="547"/>
      <c r="DY42" s="547"/>
      <c r="DZ42" s="547"/>
      <c r="EA42" s="547"/>
      <c r="EB42" s="547"/>
      <c r="EC42" s="547"/>
      <c r="ED42" s="547"/>
      <c r="EE42" s="547"/>
      <c r="EF42" s="547"/>
      <c r="EG42" s="547"/>
      <c r="EH42" s="547"/>
      <c r="EI42" s="547"/>
      <c r="EJ42" s="547"/>
      <c r="EK42" s="547"/>
      <c r="EL42" s="547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5"/>
    </row>
    <row r="43" spans="1:167" ht="10.5" customHeight="1">
      <c r="A43" s="23" t="s">
        <v>286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X43" s="59"/>
      <c r="BY43" s="23" t="s">
        <v>287</v>
      </c>
      <c r="CL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45"/>
    </row>
    <row r="44" spans="14:167" ht="10.5" customHeight="1">
      <c r="N44" s="441" t="s">
        <v>17</v>
      </c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H44" s="440" t="s">
        <v>18</v>
      </c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X44" s="59"/>
      <c r="BY44" s="23" t="s">
        <v>288</v>
      </c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Z44" s="439"/>
      <c r="DA44" s="439"/>
      <c r="DB44" s="439"/>
      <c r="DC44" s="439"/>
      <c r="DD44" s="439"/>
      <c r="DE44" s="439"/>
      <c r="DF44" s="439"/>
      <c r="DG44" s="439"/>
      <c r="DH44" s="439"/>
      <c r="DJ44" s="439"/>
      <c r="DK44" s="439"/>
      <c r="DL44" s="439"/>
      <c r="DM44" s="439"/>
      <c r="DN44" s="439"/>
      <c r="DO44" s="439"/>
      <c r="DP44" s="439"/>
      <c r="DQ44" s="439"/>
      <c r="DR44" s="439"/>
      <c r="DS44" s="439"/>
      <c r="DT44" s="439"/>
      <c r="DU44" s="439"/>
      <c r="DV44" s="439"/>
      <c r="DW44" s="439"/>
      <c r="DX44" s="439"/>
      <c r="DY44" s="439"/>
      <c r="DZ44" s="439"/>
      <c r="EA44" s="439"/>
      <c r="EC44" s="442"/>
      <c r="ED44" s="442"/>
      <c r="EE44" s="442"/>
      <c r="EF44" s="442"/>
      <c r="EG44" s="442"/>
      <c r="EH44" s="442"/>
      <c r="EI44" s="442"/>
      <c r="EJ44" s="442"/>
      <c r="EK44" s="442"/>
      <c r="EL44" s="442"/>
      <c r="FJ44" s="23"/>
      <c r="FK44" s="45"/>
    </row>
    <row r="45" spans="1:167" ht="10.5" customHeight="1">
      <c r="A45" s="23" t="s">
        <v>287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59"/>
      <c r="CL45" s="548" t="s">
        <v>146</v>
      </c>
      <c r="CM45" s="548"/>
      <c r="CN45" s="548"/>
      <c r="CO45" s="548"/>
      <c r="CP45" s="548"/>
      <c r="CQ45" s="548"/>
      <c r="CR45" s="548"/>
      <c r="CS45" s="548"/>
      <c r="CT45" s="548"/>
      <c r="CU45" s="548"/>
      <c r="CV45" s="548"/>
      <c r="CW45" s="548"/>
      <c r="CX45" s="548"/>
      <c r="CZ45" s="548" t="s">
        <v>17</v>
      </c>
      <c r="DA45" s="548"/>
      <c r="DB45" s="548"/>
      <c r="DC45" s="548"/>
      <c r="DD45" s="548"/>
      <c r="DE45" s="548"/>
      <c r="DF45" s="548"/>
      <c r="DG45" s="548"/>
      <c r="DH45" s="548"/>
      <c r="DJ45" s="548" t="s">
        <v>18</v>
      </c>
      <c r="DK45" s="548"/>
      <c r="DL45" s="548"/>
      <c r="DM45" s="548"/>
      <c r="DN45" s="548"/>
      <c r="DO45" s="548"/>
      <c r="DP45" s="548"/>
      <c r="DQ45" s="548"/>
      <c r="DR45" s="548"/>
      <c r="DS45" s="548"/>
      <c r="DT45" s="548"/>
      <c r="DU45" s="548"/>
      <c r="DV45" s="548"/>
      <c r="DW45" s="548"/>
      <c r="DX45" s="548"/>
      <c r="DY45" s="548"/>
      <c r="DZ45" s="548"/>
      <c r="EA45" s="548"/>
      <c r="EC45" s="548" t="s">
        <v>149</v>
      </c>
      <c r="ED45" s="548"/>
      <c r="EE45" s="548"/>
      <c r="EF45" s="548"/>
      <c r="EG45" s="548"/>
      <c r="EH45" s="548"/>
      <c r="EI45" s="548"/>
      <c r="EJ45" s="548"/>
      <c r="EK45" s="548"/>
      <c r="EL45" s="548"/>
      <c r="FJ45" s="46"/>
      <c r="FK45" s="45"/>
    </row>
    <row r="46" spans="1:167" ht="10.5" customHeight="1">
      <c r="A46" s="23" t="s">
        <v>288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39" t="s">
        <v>613</v>
      </c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O46" s="439" t="s">
        <v>663</v>
      </c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H46" s="442" t="s">
        <v>665</v>
      </c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2"/>
      <c r="BT46" s="442"/>
      <c r="BU46" s="442"/>
      <c r="BX46" s="59"/>
      <c r="BY46" s="444" t="s">
        <v>19</v>
      </c>
      <c r="BZ46" s="444"/>
      <c r="CA46" s="442"/>
      <c r="CB46" s="442"/>
      <c r="CC46" s="442"/>
      <c r="CD46" s="442"/>
      <c r="CE46" s="442"/>
      <c r="CF46" s="443" t="s">
        <v>19</v>
      </c>
      <c r="CG46" s="443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42"/>
      <c r="DD46" s="442"/>
      <c r="DE46" s="444">
        <v>20</v>
      </c>
      <c r="DF46" s="444"/>
      <c r="DG46" s="444"/>
      <c r="DH46" s="444"/>
      <c r="DI46" s="445"/>
      <c r="DJ46" s="445"/>
      <c r="DK46" s="445"/>
      <c r="DL46" s="443" t="s">
        <v>3</v>
      </c>
      <c r="DM46" s="443"/>
      <c r="DN46" s="443"/>
      <c r="ED46" s="23"/>
      <c r="EE46" s="23"/>
      <c r="EF46" s="23"/>
      <c r="EG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45"/>
    </row>
    <row r="47" spans="14:167" s="22" customFormat="1" ht="9.75" customHeight="1" thickBot="1">
      <c r="N47" s="548" t="s">
        <v>146</v>
      </c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D47" s="548" t="s">
        <v>17</v>
      </c>
      <c r="AE47" s="548"/>
      <c r="AF47" s="548"/>
      <c r="AG47" s="548"/>
      <c r="AH47" s="548"/>
      <c r="AI47" s="548"/>
      <c r="AJ47" s="548"/>
      <c r="AK47" s="548"/>
      <c r="AL47" s="548"/>
      <c r="AM47" s="548"/>
      <c r="AO47" s="548" t="s">
        <v>18</v>
      </c>
      <c r="AP47" s="548"/>
      <c r="AQ47" s="548"/>
      <c r="AR47" s="548"/>
      <c r="AS47" s="548"/>
      <c r="AT47" s="548"/>
      <c r="AU47" s="548"/>
      <c r="AV47" s="548"/>
      <c r="AW47" s="548"/>
      <c r="AX47" s="548"/>
      <c r="AY47" s="548"/>
      <c r="AZ47" s="548"/>
      <c r="BA47" s="548"/>
      <c r="BB47" s="548"/>
      <c r="BC47" s="548"/>
      <c r="BD47" s="548"/>
      <c r="BE47" s="548"/>
      <c r="BF47" s="548"/>
      <c r="BH47" s="549" t="s">
        <v>149</v>
      </c>
      <c r="BI47" s="549"/>
      <c r="BJ47" s="549"/>
      <c r="BK47" s="549"/>
      <c r="BL47" s="549"/>
      <c r="BM47" s="549"/>
      <c r="BN47" s="549"/>
      <c r="BO47" s="549"/>
      <c r="BP47" s="549"/>
      <c r="BQ47" s="549"/>
      <c r="BR47" s="549"/>
      <c r="BS47" s="549"/>
      <c r="BT47" s="549"/>
      <c r="BU47" s="549"/>
      <c r="BX47" s="47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9"/>
    </row>
    <row r="48" spans="1:42" s="23" customFormat="1" ht="10.5" customHeight="1">
      <c r="A48" s="444" t="s">
        <v>19</v>
      </c>
      <c r="B48" s="444"/>
      <c r="C48" s="442" t="s">
        <v>606</v>
      </c>
      <c r="D48" s="442"/>
      <c r="E48" s="442"/>
      <c r="F48" s="442"/>
      <c r="G48" s="442"/>
      <c r="H48" s="443" t="s">
        <v>19</v>
      </c>
      <c r="I48" s="443"/>
      <c r="J48" s="442" t="s">
        <v>628</v>
      </c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4">
        <v>20</v>
      </c>
      <c r="AH48" s="444"/>
      <c r="AI48" s="444"/>
      <c r="AJ48" s="444"/>
      <c r="AK48" s="445" t="s">
        <v>606</v>
      </c>
      <c r="AL48" s="445"/>
      <c r="AM48" s="445"/>
      <c r="AN48" s="443" t="s">
        <v>3</v>
      </c>
      <c r="AO48" s="443"/>
      <c r="AP48" s="443"/>
    </row>
    <row r="49" s="23" customFormat="1" ht="3" customHeight="1"/>
  </sheetData>
  <sheetProtection/>
  <mergeCells count="132">
    <mergeCell ref="AN48:AP48"/>
    <mergeCell ref="A48:B48"/>
    <mergeCell ref="C48:G48"/>
    <mergeCell ref="H48:I48"/>
    <mergeCell ref="J48:AF48"/>
    <mergeCell ref="AG48:AJ48"/>
    <mergeCell ref="AK48:AM48"/>
    <mergeCell ref="CF46:CG46"/>
    <mergeCell ref="CH46:DD46"/>
    <mergeCell ref="DE46:DH46"/>
    <mergeCell ref="DI46:DK46"/>
    <mergeCell ref="DL46:DN46"/>
    <mergeCell ref="N47:AB47"/>
    <mergeCell ref="AD47:AM47"/>
    <mergeCell ref="AO47:BF47"/>
    <mergeCell ref="BH47:BU47"/>
    <mergeCell ref="CL45:CX45"/>
    <mergeCell ref="CZ45:DH45"/>
    <mergeCell ref="DJ45:EA45"/>
    <mergeCell ref="EC45:EL45"/>
    <mergeCell ref="N46:AB46"/>
    <mergeCell ref="AD46:AM46"/>
    <mergeCell ref="AO46:BF46"/>
    <mergeCell ref="BH46:BU46"/>
    <mergeCell ref="BY46:BZ46"/>
    <mergeCell ref="CA46:CE46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EC44:EL44"/>
    <mergeCell ref="EZ38:FK38"/>
    <mergeCell ref="N39:AF39"/>
    <mergeCell ref="AH39:BF39"/>
    <mergeCell ref="EZ39:FK39"/>
    <mergeCell ref="N40:AF40"/>
    <mergeCell ref="AH40:BF40"/>
    <mergeCell ref="CN35:DA35"/>
    <mergeCell ref="DB35:DO35"/>
    <mergeCell ref="DP35:EM35"/>
    <mergeCell ref="EN35:FK35"/>
    <mergeCell ref="BS36:CM36"/>
    <mergeCell ref="CN36:DA36"/>
    <mergeCell ref="DB36:DO36"/>
    <mergeCell ref="DP36:EM36"/>
    <mergeCell ref="EN36:FK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Q8:BU8"/>
    <mergeCell ref="BV8:BW8"/>
    <mergeCell ref="BX8:CT8"/>
    <mergeCell ref="CU8:CX8"/>
    <mergeCell ref="CY8:DA8"/>
    <mergeCell ref="DB8:DD8"/>
    <mergeCell ref="BP3:FK3"/>
    <mergeCell ref="BP4:FK4"/>
    <mergeCell ref="BP5:FK5"/>
    <mergeCell ref="BP6:CK6"/>
    <mergeCell ref="DY6:FK6"/>
    <mergeCell ref="BP7:CK7"/>
    <mergeCell ref="DY7:FK7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0" zoomScaleNormal="70" zoomScalePageLayoutView="0" workbookViewId="0" topLeftCell="B1">
      <selection activeCell="E15" sqref="E15:G15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4.00390625" style="79" bestFit="1" customWidth="1"/>
    <col min="13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/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213"/>
      <c r="C6" s="213"/>
      <c r="D6" s="213"/>
      <c r="E6" s="213"/>
      <c r="F6" s="213"/>
      <c r="G6" s="213"/>
      <c r="H6" s="213"/>
      <c r="I6" s="213"/>
      <c r="J6" s="213"/>
    </row>
    <row r="7" spans="2:10" s="61" customFormat="1" ht="41.25" customHeight="1">
      <c r="B7" s="60" t="s">
        <v>292</v>
      </c>
      <c r="E7" s="583" t="s">
        <v>171</v>
      </c>
      <c r="F7" s="583"/>
      <c r="G7" s="583"/>
      <c r="H7" s="583"/>
      <c r="I7" s="583"/>
      <c r="J7" s="583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293</v>
      </c>
      <c r="D9" s="584" t="s">
        <v>666</v>
      </c>
      <c r="E9" s="584"/>
      <c r="F9" s="584"/>
      <c r="G9" s="584"/>
      <c r="H9" s="584"/>
      <c r="I9" s="584"/>
      <c r="J9" s="584"/>
    </row>
    <row r="10" s="61" customFormat="1" ht="15.75">
      <c r="F10" s="62"/>
    </row>
    <row r="11" spans="2:6" s="61" customFormat="1" ht="15.75">
      <c r="B11" s="95" t="s">
        <v>479</v>
      </c>
      <c r="F11" s="62"/>
    </row>
    <row r="12" s="61" customFormat="1" ht="15.75">
      <c r="F12" s="62"/>
    </row>
    <row r="13" spans="2:10" s="61" customFormat="1" ht="45" customHeight="1">
      <c r="B13" s="140" t="s">
        <v>296</v>
      </c>
      <c r="C13" s="140" t="s">
        <v>480</v>
      </c>
      <c r="D13" s="140" t="s">
        <v>481</v>
      </c>
      <c r="E13" s="585" t="s">
        <v>482</v>
      </c>
      <c r="F13" s="585"/>
      <c r="G13" s="585"/>
      <c r="H13" s="585" t="s">
        <v>477</v>
      </c>
      <c r="I13" s="585"/>
      <c r="J13" s="585"/>
    </row>
    <row r="14" spans="2:12" s="61" customFormat="1" ht="45">
      <c r="B14" s="132"/>
      <c r="C14" s="132" t="s">
        <v>683</v>
      </c>
      <c r="D14" s="131">
        <v>314</v>
      </c>
      <c r="E14" s="578">
        <f>H14/D14</f>
        <v>999.3122929936305</v>
      </c>
      <c r="F14" s="578"/>
      <c r="G14" s="578"/>
      <c r="H14" s="586">
        <v>313784.06</v>
      </c>
      <c r="I14" s="587"/>
      <c r="J14" s="588"/>
      <c r="L14" s="205"/>
    </row>
    <row r="15" spans="2:10" s="61" customFormat="1" ht="15.75">
      <c r="B15" s="132"/>
      <c r="C15" s="132"/>
      <c r="D15" s="131"/>
      <c r="E15" s="578"/>
      <c r="F15" s="578"/>
      <c r="G15" s="578"/>
      <c r="H15" s="579"/>
      <c r="I15" s="579"/>
      <c r="J15" s="579"/>
    </row>
    <row r="16" spans="2:10" s="95" customFormat="1" ht="15.75">
      <c r="B16" s="134"/>
      <c r="C16" s="134" t="s">
        <v>181</v>
      </c>
      <c r="D16" s="135"/>
      <c r="E16" s="580"/>
      <c r="F16" s="580"/>
      <c r="G16" s="580"/>
      <c r="H16" s="581"/>
      <c r="I16" s="581"/>
      <c r="J16" s="581"/>
    </row>
    <row r="17" s="61" customFormat="1" ht="15.75">
      <c r="F17" s="62"/>
    </row>
    <row r="18" spans="1:10" s="61" customFormat="1" ht="33" customHeight="1">
      <c r="A18" s="573" t="s">
        <v>509</v>
      </c>
      <c r="B18" s="574"/>
      <c r="C18" s="574"/>
      <c r="D18" s="574"/>
      <c r="E18" s="574"/>
      <c r="F18" s="574"/>
      <c r="G18" s="574"/>
      <c r="H18" s="574"/>
      <c r="I18" s="574"/>
      <c r="J18" s="574"/>
    </row>
    <row r="19" spans="1:10" ht="54">
      <c r="A19" s="77"/>
      <c r="B19" s="85" t="s">
        <v>296</v>
      </c>
      <c r="C19" s="575" t="s">
        <v>313</v>
      </c>
      <c r="D19" s="576"/>
      <c r="E19" s="576"/>
      <c r="F19" s="577"/>
      <c r="G19" s="214" t="s">
        <v>314</v>
      </c>
      <c r="H19" s="575" t="s">
        <v>315</v>
      </c>
      <c r="I19" s="577"/>
      <c r="J19" s="217" t="s">
        <v>316</v>
      </c>
    </row>
    <row r="20" spans="1:10" ht="12.75">
      <c r="A20" s="87"/>
      <c r="B20" s="216">
        <v>1</v>
      </c>
      <c r="C20" s="570">
        <v>2</v>
      </c>
      <c r="D20" s="571"/>
      <c r="E20" s="571"/>
      <c r="F20" s="572"/>
      <c r="G20" s="215">
        <v>3</v>
      </c>
      <c r="H20" s="570">
        <v>4</v>
      </c>
      <c r="I20" s="572"/>
      <c r="J20" s="80" t="s">
        <v>317</v>
      </c>
    </row>
    <row r="21" spans="1:10" s="95" customFormat="1" ht="15.75" outlineLevel="1">
      <c r="A21" s="90"/>
      <c r="B21" s="91">
        <v>1</v>
      </c>
      <c r="C21" s="555" t="s">
        <v>318</v>
      </c>
      <c r="D21" s="556"/>
      <c r="E21" s="556"/>
      <c r="F21" s="557"/>
      <c r="G21" s="92" t="s">
        <v>319</v>
      </c>
      <c r="H21" s="568" t="s">
        <v>319</v>
      </c>
      <c r="I21" s="569"/>
      <c r="J21" s="94">
        <f>J22+J23</f>
        <v>0</v>
      </c>
    </row>
    <row r="22" spans="1:10" s="61" customFormat="1" ht="30" customHeight="1" outlineLevel="1">
      <c r="A22" s="66"/>
      <c r="B22" s="67" t="s">
        <v>320</v>
      </c>
      <c r="C22" s="563" t="s">
        <v>321</v>
      </c>
      <c r="D22" s="564"/>
      <c r="E22" s="564"/>
      <c r="F22" s="565"/>
      <c r="G22" s="76"/>
      <c r="H22" s="566">
        <v>22</v>
      </c>
      <c r="I22" s="567"/>
      <c r="J22" s="74"/>
    </row>
    <row r="23" spans="1:10" s="61" customFormat="1" ht="15.75" outlineLevel="1">
      <c r="A23" s="66"/>
      <c r="B23" s="67" t="s">
        <v>322</v>
      </c>
      <c r="C23" s="563" t="s">
        <v>323</v>
      </c>
      <c r="D23" s="564"/>
      <c r="E23" s="564"/>
      <c r="F23" s="565"/>
      <c r="G23" s="96"/>
      <c r="H23" s="566">
        <v>10</v>
      </c>
      <c r="I23" s="567"/>
      <c r="J23" s="74">
        <f aca="true" t="shared" si="0" ref="J23:J28">G23*H23/100</f>
        <v>0</v>
      </c>
    </row>
    <row r="24" spans="1:10" s="95" customFormat="1" ht="15.75" outlineLevel="1">
      <c r="A24" s="90"/>
      <c r="B24" s="91">
        <v>2</v>
      </c>
      <c r="C24" s="555" t="s">
        <v>324</v>
      </c>
      <c r="D24" s="556"/>
      <c r="E24" s="556"/>
      <c r="F24" s="557"/>
      <c r="G24" s="92" t="s">
        <v>319</v>
      </c>
      <c r="H24" s="568" t="s">
        <v>319</v>
      </c>
      <c r="I24" s="569"/>
      <c r="J24" s="74">
        <v>313784.06</v>
      </c>
    </row>
    <row r="25" spans="1:10" s="61" customFormat="1" ht="48" customHeight="1" outlineLevel="1">
      <c r="A25" s="66"/>
      <c r="B25" s="67" t="s">
        <v>325</v>
      </c>
      <c r="C25" s="563" t="s">
        <v>326</v>
      </c>
      <c r="D25" s="564"/>
      <c r="E25" s="564"/>
      <c r="F25" s="565"/>
      <c r="G25" s="76">
        <f>SUM(G19:G24)</f>
        <v>3</v>
      </c>
      <c r="H25" s="566">
        <v>2.9</v>
      </c>
      <c r="I25" s="567"/>
      <c r="J25" s="74">
        <v>313784.06</v>
      </c>
    </row>
    <row r="26" spans="1:10" s="61" customFormat="1" ht="15.75" outlineLevel="1">
      <c r="A26" s="66"/>
      <c r="B26" s="67" t="s">
        <v>327</v>
      </c>
      <c r="C26" s="563" t="s">
        <v>328</v>
      </c>
      <c r="D26" s="564"/>
      <c r="E26" s="564"/>
      <c r="F26" s="565"/>
      <c r="G26" s="96"/>
      <c r="H26" s="566">
        <v>0</v>
      </c>
      <c r="I26" s="567"/>
      <c r="J26" s="74">
        <f t="shared" si="0"/>
        <v>0</v>
      </c>
    </row>
    <row r="27" spans="1:10" s="61" customFormat="1" ht="15.75" outlineLevel="1">
      <c r="A27" s="66"/>
      <c r="B27" s="67" t="s">
        <v>329</v>
      </c>
      <c r="C27" s="563" t="s">
        <v>330</v>
      </c>
      <c r="D27" s="564"/>
      <c r="E27" s="564"/>
      <c r="F27" s="565"/>
      <c r="G27" s="96">
        <v>20717464.41</v>
      </c>
      <c r="H27" s="566">
        <v>0.2</v>
      </c>
      <c r="I27" s="567"/>
      <c r="J27" s="74">
        <v>0</v>
      </c>
    </row>
    <row r="28" spans="1:10" s="61" customFormat="1" ht="15.75" outlineLevel="1">
      <c r="A28" s="66"/>
      <c r="B28" s="67" t="s">
        <v>331</v>
      </c>
      <c r="C28" s="563" t="s">
        <v>332</v>
      </c>
      <c r="D28" s="564"/>
      <c r="E28" s="564"/>
      <c r="F28" s="565"/>
      <c r="G28" s="96"/>
      <c r="H28" s="566"/>
      <c r="I28" s="567"/>
      <c r="J28" s="74">
        <f t="shared" si="0"/>
        <v>0</v>
      </c>
    </row>
    <row r="29" spans="1:10" s="95" customFormat="1" ht="30" customHeight="1" outlineLevel="1">
      <c r="A29" s="90"/>
      <c r="B29" s="91">
        <v>3</v>
      </c>
      <c r="C29" s="555" t="s">
        <v>333</v>
      </c>
      <c r="D29" s="556"/>
      <c r="E29" s="556"/>
      <c r="F29" s="557"/>
      <c r="G29" s="93">
        <v>20717464.41</v>
      </c>
      <c r="H29" s="558">
        <v>5.1</v>
      </c>
      <c r="I29" s="559"/>
      <c r="J29" s="74">
        <v>0</v>
      </c>
    </row>
    <row r="30" spans="1:10" s="61" customFormat="1" ht="15.75" outlineLevel="1">
      <c r="A30" s="560" t="s">
        <v>312</v>
      </c>
      <c r="B30" s="561"/>
      <c r="C30" s="561"/>
      <c r="D30" s="561"/>
      <c r="E30" s="561"/>
      <c r="F30" s="561"/>
      <c r="G30" s="561"/>
      <c r="H30" s="561"/>
      <c r="I30" s="562"/>
      <c r="J30" s="76">
        <v>313784.06</v>
      </c>
    </row>
    <row r="31" spans="3:10" s="61" customFormat="1" ht="21" customHeight="1">
      <c r="C31" s="553" t="s">
        <v>354</v>
      </c>
      <c r="D31" s="553"/>
      <c r="E31" s="553"/>
      <c r="F31" s="553"/>
      <c r="G31" s="553"/>
      <c r="H31" s="553"/>
      <c r="I31" s="554"/>
      <c r="J31" s="103">
        <f>J30</f>
        <v>313784.06</v>
      </c>
    </row>
    <row r="34" spans="2:10" ht="12.75">
      <c r="B34" s="79" t="s">
        <v>144</v>
      </c>
      <c r="D34" s="124"/>
      <c r="E34" s="124"/>
      <c r="F34" s="125"/>
      <c r="I34" s="124" t="s">
        <v>662</v>
      </c>
      <c r="J34" s="124"/>
    </row>
    <row r="35" spans="9:10" ht="12.75">
      <c r="I35" s="550" t="s">
        <v>355</v>
      </c>
      <c r="J35" s="550"/>
    </row>
    <row r="37" spans="2:10" ht="12.75">
      <c r="B37" s="79" t="s">
        <v>356</v>
      </c>
      <c r="D37" s="124"/>
      <c r="E37" s="124"/>
      <c r="F37" s="125"/>
      <c r="I37" s="124" t="s">
        <v>663</v>
      </c>
      <c r="J37" s="124"/>
    </row>
    <row r="38" spans="9:10" ht="12.75">
      <c r="I38" s="550" t="s">
        <v>355</v>
      </c>
      <c r="J38" s="550"/>
    </row>
    <row r="40" spans="2:10" ht="12.75">
      <c r="B40" s="79" t="s">
        <v>357</v>
      </c>
      <c r="C40" s="124"/>
      <c r="D40" s="124"/>
      <c r="F40" s="125">
        <v>530781</v>
      </c>
      <c r="G40" s="124"/>
      <c r="I40" s="124" t="s">
        <v>663</v>
      </c>
      <c r="J40" s="124"/>
    </row>
    <row r="41" spans="3:10" ht="12.75">
      <c r="C41" s="551" t="s">
        <v>146</v>
      </c>
      <c r="D41" s="551"/>
      <c r="F41" s="552" t="s">
        <v>149</v>
      </c>
      <c r="G41" s="552"/>
      <c r="I41" s="550" t="s">
        <v>355</v>
      </c>
      <c r="J41" s="550"/>
    </row>
    <row r="43" ht="12.75">
      <c r="B43" s="79" t="s">
        <v>358</v>
      </c>
    </row>
  </sheetData>
  <sheetProtection/>
  <mergeCells count="41">
    <mergeCell ref="B5:J5"/>
    <mergeCell ref="E7:J7"/>
    <mergeCell ref="D9:J9"/>
    <mergeCell ref="E13:G13"/>
    <mergeCell ref="H13:J13"/>
    <mergeCell ref="E14:G14"/>
    <mergeCell ref="H14:J14"/>
    <mergeCell ref="A18:J18"/>
    <mergeCell ref="C19:F19"/>
    <mergeCell ref="H19:I19"/>
    <mergeCell ref="E15:G15"/>
    <mergeCell ref="H15:J15"/>
    <mergeCell ref="E16:G16"/>
    <mergeCell ref="H16:J16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C29:F29"/>
    <mergeCell ref="H29:I29"/>
    <mergeCell ref="A30:I30"/>
    <mergeCell ref="C26:F26"/>
    <mergeCell ref="H26:I26"/>
    <mergeCell ref="C27:F27"/>
    <mergeCell ref="H27:I27"/>
    <mergeCell ref="C28:F28"/>
    <mergeCell ref="H28:I28"/>
    <mergeCell ref="I38:J38"/>
    <mergeCell ref="C41:D41"/>
    <mergeCell ref="F41:G41"/>
    <mergeCell ref="I41:J41"/>
    <mergeCell ref="C31:I31"/>
    <mergeCell ref="I35:J3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PageLayoutView="0" workbookViewId="0" topLeftCell="B1">
      <selection activeCell="E13" sqref="E13:G1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4.00390625" style="79" bestFit="1" customWidth="1"/>
    <col min="13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/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292</v>
      </c>
      <c r="E7" s="583" t="s">
        <v>171</v>
      </c>
      <c r="F7" s="583"/>
      <c r="G7" s="583"/>
      <c r="H7" s="583"/>
      <c r="I7" s="583"/>
      <c r="J7" s="583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293</v>
      </c>
      <c r="D9" s="584" t="s">
        <v>666</v>
      </c>
      <c r="E9" s="584"/>
      <c r="F9" s="584"/>
      <c r="G9" s="584"/>
      <c r="H9" s="584"/>
      <c r="I9" s="584"/>
      <c r="J9" s="584"/>
    </row>
    <row r="10" s="61" customFormat="1" ht="15.75">
      <c r="F10" s="62"/>
    </row>
    <row r="11" spans="2:6" s="61" customFormat="1" ht="15.75">
      <c r="B11" s="95" t="s">
        <v>479</v>
      </c>
      <c r="F11" s="62"/>
    </row>
    <row r="12" s="61" customFormat="1" ht="15.75">
      <c r="F12" s="62"/>
    </row>
    <row r="13" spans="2:10" s="61" customFormat="1" ht="45" customHeight="1">
      <c r="B13" s="140" t="s">
        <v>296</v>
      </c>
      <c r="C13" s="140" t="s">
        <v>480</v>
      </c>
      <c r="D13" s="140" t="s">
        <v>481</v>
      </c>
      <c r="E13" s="585" t="s">
        <v>482</v>
      </c>
      <c r="F13" s="585"/>
      <c r="G13" s="585"/>
      <c r="H13" s="585" t="s">
        <v>477</v>
      </c>
      <c r="I13" s="585"/>
      <c r="J13" s="585"/>
    </row>
    <row r="14" spans="2:12" s="61" customFormat="1" ht="45">
      <c r="B14" s="132"/>
      <c r="C14" s="132" t="s">
        <v>683</v>
      </c>
      <c r="D14" s="131">
        <v>314</v>
      </c>
      <c r="E14" s="578">
        <v>86904.9</v>
      </c>
      <c r="F14" s="578"/>
      <c r="G14" s="578"/>
      <c r="H14" s="579">
        <v>27288138.66</v>
      </c>
      <c r="I14" s="579"/>
      <c r="J14" s="579"/>
      <c r="L14" s="205"/>
    </row>
    <row r="15" spans="2:10" s="61" customFormat="1" ht="15.75">
      <c r="B15" s="132"/>
      <c r="C15" s="132"/>
      <c r="D15" s="131"/>
      <c r="E15" s="578"/>
      <c r="F15" s="578"/>
      <c r="G15" s="578"/>
      <c r="H15" s="579"/>
      <c r="I15" s="579"/>
      <c r="J15" s="579"/>
    </row>
    <row r="16" spans="2:10" s="95" customFormat="1" ht="15.75">
      <c r="B16" s="134"/>
      <c r="C16" s="134" t="s">
        <v>181</v>
      </c>
      <c r="D16" s="135"/>
      <c r="E16" s="580"/>
      <c r="F16" s="580"/>
      <c r="G16" s="580"/>
      <c r="H16" s="581"/>
      <c r="I16" s="581"/>
      <c r="J16" s="581"/>
    </row>
    <row r="17" s="61" customFormat="1" ht="15.75">
      <c r="F17" s="62"/>
    </row>
    <row r="18" spans="2:10" s="95" customFormat="1" ht="15.75">
      <c r="B18" s="141" t="s">
        <v>478</v>
      </c>
      <c r="C18" s="141"/>
      <c r="D18" s="141"/>
      <c r="E18" s="141"/>
      <c r="F18" s="142"/>
      <c r="G18" s="141"/>
      <c r="H18" s="141"/>
      <c r="I18" s="141"/>
      <c r="J18" s="141"/>
    </row>
    <row r="19" spans="2:10" s="95" customFormat="1" ht="15.75">
      <c r="B19" s="141"/>
      <c r="C19" s="141"/>
      <c r="D19" s="141"/>
      <c r="E19" s="141"/>
      <c r="F19" s="142"/>
      <c r="G19" s="141"/>
      <c r="H19" s="141"/>
      <c r="I19" s="141"/>
      <c r="J19" s="141"/>
    </row>
    <row r="20" spans="1:10" s="61" customFormat="1" ht="15.75">
      <c r="A20" s="574" t="s">
        <v>294</v>
      </c>
      <c r="B20" s="589"/>
      <c r="C20" s="589"/>
      <c r="D20" s="589"/>
      <c r="E20" s="589"/>
      <c r="F20" s="589"/>
      <c r="G20" s="589"/>
      <c r="H20" s="589"/>
      <c r="I20" s="589"/>
      <c r="J20" s="589"/>
    </row>
    <row r="21" spans="1:10" s="64" customFormat="1" ht="13.5">
      <c r="A21" s="63" t="s">
        <v>295</v>
      </c>
      <c r="B21" s="590" t="s">
        <v>296</v>
      </c>
      <c r="C21" s="590" t="s">
        <v>297</v>
      </c>
      <c r="D21" s="590" t="s">
        <v>298</v>
      </c>
      <c r="E21" s="575" t="s">
        <v>299</v>
      </c>
      <c r="F21" s="593"/>
      <c r="G21" s="593"/>
      <c r="H21" s="594"/>
      <c r="I21" s="590" t="s">
        <v>300</v>
      </c>
      <c r="J21" s="590" t="s">
        <v>301</v>
      </c>
    </row>
    <row r="22" spans="1:10" s="64" customFormat="1" ht="13.5">
      <c r="A22" s="63"/>
      <c r="B22" s="591"/>
      <c r="C22" s="591"/>
      <c r="D22" s="591"/>
      <c r="E22" s="597" t="s">
        <v>278</v>
      </c>
      <c r="F22" s="599" t="s">
        <v>41</v>
      </c>
      <c r="G22" s="600"/>
      <c r="H22" s="601"/>
      <c r="I22" s="595"/>
      <c r="J22" s="595"/>
    </row>
    <row r="23" spans="1:10" s="64" customFormat="1" ht="40.5">
      <c r="A23" s="63"/>
      <c r="B23" s="592"/>
      <c r="C23" s="592"/>
      <c r="D23" s="592"/>
      <c r="E23" s="598"/>
      <c r="F23" s="63" t="s">
        <v>302</v>
      </c>
      <c r="G23" s="63" t="s">
        <v>303</v>
      </c>
      <c r="H23" s="63" t="s">
        <v>304</v>
      </c>
      <c r="I23" s="596"/>
      <c r="J23" s="596"/>
    </row>
    <row r="24" spans="1:10" s="61" customFormat="1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305</v>
      </c>
    </row>
    <row r="25" spans="1:10" s="61" customFormat="1" ht="31.5" outlineLevel="1">
      <c r="A25" s="66"/>
      <c r="B25" s="67">
        <v>1</v>
      </c>
      <c r="C25" s="66" t="s">
        <v>306</v>
      </c>
      <c r="D25" s="69">
        <v>3</v>
      </c>
      <c r="E25" s="69">
        <f aca="true" t="shared" si="0" ref="E25:E30">F25+G25+H25</f>
        <v>46266.1875</v>
      </c>
      <c r="F25" s="174">
        <v>21475</v>
      </c>
      <c r="G25" s="173">
        <v>17000</v>
      </c>
      <c r="H25" s="72">
        <f>((F25+G25)*60.75%)/3</f>
        <v>7791.1875</v>
      </c>
      <c r="I25" s="175">
        <v>12</v>
      </c>
      <c r="J25" s="176">
        <f aca="true" t="shared" si="1" ref="J25:J30">D25*E25*I25</f>
        <v>1665582.75</v>
      </c>
    </row>
    <row r="26" spans="1:10" s="61" customFormat="1" ht="15.75" outlineLevel="1">
      <c r="A26" s="66"/>
      <c r="B26" s="67">
        <v>2</v>
      </c>
      <c r="C26" s="75" t="s">
        <v>307</v>
      </c>
      <c r="D26" s="69">
        <v>18</v>
      </c>
      <c r="E26" s="69">
        <f t="shared" si="0"/>
        <v>16722.99</v>
      </c>
      <c r="F26" s="174">
        <v>5850</v>
      </c>
      <c r="G26" s="173">
        <v>7000</v>
      </c>
      <c r="H26" s="72">
        <f>(F26+G26)*30.14%</f>
        <v>3872.9900000000002</v>
      </c>
      <c r="I26" s="175">
        <v>12</v>
      </c>
      <c r="J26" s="176">
        <f t="shared" si="1"/>
        <v>3612165.84</v>
      </c>
    </row>
    <row r="27" spans="1:10" s="61" customFormat="1" ht="15.75" outlineLevel="1">
      <c r="A27" s="66"/>
      <c r="B27" s="67">
        <v>3</v>
      </c>
      <c r="C27" s="75" t="s">
        <v>308</v>
      </c>
      <c r="D27" s="69">
        <v>32</v>
      </c>
      <c r="E27" s="69">
        <f t="shared" si="0"/>
        <v>28144.54</v>
      </c>
      <c r="F27" s="174">
        <v>9813</v>
      </c>
      <c r="G27" s="173">
        <v>8000</v>
      </c>
      <c r="H27" s="72">
        <f>(F27+G27)*58%</f>
        <v>10331.539999999999</v>
      </c>
      <c r="I27" s="175">
        <v>12</v>
      </c>
      <c r="J27" s="176">
        <f t="shared" si="1"/>
        <v>10807503.36</v>
      </c>
    </row>
    <row r="28" spans="1:10" s="61" customFormat="1" ht="15.75" outlineLevel="1">
      <c r="A28" s="66"/>
      <c r="B28" s="67">
        <v>4</v>
      </c>
      <c r="C28" s="75" t="s">
        <v>309</v>
      </c>
      <c r="D28" s="69">
        <v>4</v>
      </c>
      <c r="E28" s="69">
        <f t="shared" si="0"/>
        <v>14536.5</v>
      </c>
      <c r="F28" s="174">
        <v>6000</v>
      </c>
      <c r="G28" s="173">
        <v>5000</v>
      </c>
      <c r="H28" s="72">
        <f>(F28+G28)*32.15%</f>
        <v>3536.5</v>
      </c>
      <c r="I28" s="175">
        <v>12</v>
      </c>
      <c r="J28" s="176">
        <f t="shared" si="1"/>
        <v>697752</v>
      </c>
    </row>
    <row r="29" spans="1:10" s="61" customFormat="1" ht="15.75" outlineLevel="1">
      <c r="A29" s="66"/>
      <c r="B29" s="67">
        <v>5</v>
      </c>
      <c r="C29" s="75" t="s">
        <v>310</v>
      </c>
      <c r="D29" s="69">
        <v>30</v>
      </c>
      <c r="E29" s="69">
        <f t="shared" si="0"/>
        <v>10929.056832672</v>
      </c>
      <c r="F29" s="174">
        <v>5650</v>
      </c>
      <c r="G29" s="173">
        <v>2107.70644</v>
      </c>
      <c r="H29" s="72">
        <f>(F29+G29)*40.88%</f>
        <v>3171.3503926720005</v>
      </c>
      <c r="I29" s="175">
        <v>12</v>
      </c>
      <c r="J29" s="176">
        <f t="shared" si="1"/>
        <v>3934460.45976192</v>
      </c>
    </row>
    <row r="30" spans="1:10" s="61" customFormat="1" ht="15.75" outlineLevel="1">
      <c r="A30" s="66"/>
      <c r="B30" s="67">
        <v>6</v>
      </c>
      <c r="C30" s="75" t="s">
        <v>311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 t="shared" si="1"/>
        <v>0</v>
      </c>
    </row>
    <row r="31" spans="1:10" s="61" customFormat="1" ht="15.75" outlineLevel="1">
      <c r="A31" s="560" t="s">
        <v>312</v>
      </c>
      <c r="B31" s="561"/>
      <c r="C31" s="561"/>
      <c r="D31" s="561"/>
      <c r="E31" s="561"/>
      <c r="F31" s="561"/>
      <c r="G31" s="561"/>
      <c r="H31" s="561"/>
      <c r="I31" s="562"/>
      <c r="J31" s="76">
        <v>20627464.41</v>
      </c>
    </row>
    <row r="32" spans="1:10" s="61" customFormat="1" ht="33" customHeight="1">
      <c r="A32" s="573" t="s">
        <v>509</v>
      </c>
      <c r="B32" s="574"/>
      <c r="C32" s="574"/>
      <c r="D32" s="574"/>
      <c r="E32" s="574"/>
      <c r="F32" s="574"/>
      <c r="G32" s="574"/>
      <c r="H32" s="574"/>
      <c r="I32" s="574"/>
      <c r="J32" s="574"/>
    </row>
    <row r="33" spans="1:10" ht="54">
      <c r="A33" s="77"/>
      <c r="B33" s="85" t="s">
        <v>296</v>
      </c>
      <c r="C33" s="575" t="s">
        <v>313</v>
      </c>
      <c r="D33" s="576"/>
      <c r="E33" s="576"/>
      <c r="F33" s="577"/>
      <c r="G33" s="86" t="s">
        <v>314</v>
      </c>
      <c r="H33" s="575" t="s">
        <v>315</v>
      </c>
      <c r="I33" s="577"/>
      <c r="J33" s="63" t="s">
        <v>316</v>
      </c>
    </row>
    <row r="34" spans="1:10" ht="12.75">
      <c r="A34" s="87"/>
      <c r="B34" s="88">
        <v>1</v>
      </c>
      <c r="C34" s="570">
        <v>2</v>
      </c>
      <c r="D34" s="571"/>
      <c r="E34" s="571"/>
      <c r="F34" s="572"/>
      <c r="G34" s="89">
        <v>3</v>
      </c>
      <c r="H34" s="570">
        <v>4</v>
      </c>
      <c r="I34" s="572"/>
      <c r="J34" s="80" t="s">
        <v>317</v>
      </c>
    </row>
    <row r="35" spans="1:10" s="95" customFormat="1" ht="15.75" outlineLevel="1">
      <c r="A35" s="90"/>
      <c r="B35" s="91">
        <v>1</v>
      </c>
      <c r="C35" s="555" t="s">
        <v>318</v>
      </c>
      <c r="D35" s="556"/>
      <c r="E35" s="556"/>
      <c r="F35" s="557"/>
      <c r="G35" s="92" t="s">
        <v>319</v>
      </c>
      <c r="H35" s="568" t="s">
        <v>319</v>
      </c>
      <c r="I35" s="569"/>
      <c r="J35" s="94">
        <f>J36+J37</f>
        <v>4557842.1702</v>
      </c>
    </row>
    <row r="36" spans="1:10" s="61" customFormat="1" ht="30" customHeight="1" outlineLevel="1">
      <c r="A36" s="66"/>
      <c r="B36" s="67" t="s">
        <v>320</v>
      </c>
      <c r="C36" s="563" t="s">
        <v>321</v>
      </c>
      <c r="D36" s="564"/>
      <c r="E36" s="564"/>
      <c r="F36" s="565"/>
      <c r="G36" s="76">
        <v>20717464.41</v>
      </c>
      <c r="H36" s="566">
        <v>22</v>
      </c>
      <c r="I36" s="567"/>
      <c r="J36" s="74">
        <f>G36*H36/100</f>
        <v>4557842.1702</v>
      </c>
    </row>
    <row r="37" spans="1:10" s="61" customFormat="1" ht="15.75" outlineLevel="1">
      <c r="A37" s="66"/>
      <c r="B37" s="67" t="s">
        <v>322</v>
      </c>
      <c r="C37" s="563" t="s">
        <v>323</v>
      </c>
      <c r="D37" s="564"/>
      <c r="E37" s="564"/>
      <c r="F37" s="565"/>
      <c r="G37" s="96"/>
      <c r="H37" s="566">
        <v>10</v>
      </c>
      <c r="I37" s="567"/>
      <c r="J37" s="74">
        <f aca="true" t="shared" si="2" ref="J37:J43">G37*H37/100</f>
        <v>0</v>
      </c>
    </row>
    <row r="38" spans="1:10" s="95" customFormat="1" ht="15.75" outlineLevel="1">
      <c r="A38" s="90"/>
      <c r="B38" s="91">
        <v>2</v>
      </c>
      <c r="C38" s="555" t="s">
        <v>324</v>
      </c>
      <c r="D38" s="556"/>
      <c r="E38" s="556"/>
      <c r="F38" s="557"/>
      <c r="G38" s="92" t="s">
        <v>319</v>
      </c>
      <c r="H38" s="568" t="s">
        <v>319</v>
      </c>
      <c r="I38" s="569"/>
      <c r="J38" s="74"/>
    </row>
    <row r="39" spans="1:10" s="61" customFormat="1" ht="48" customHeight="1" outlineLevel="1">
      <c r="A39" s="66"/>
      <c r="B39" s="67" t="s">
        <v>325</v>
      </c>
      <c r="C39" s="563" t="s">
        <v>326</v>
      </c>
      <c r="D39" s="564"/>
      <c r="E39" s="564"/>
      <c r="F39" s="565"/>
      <c r="G39" s="76">
        <f>SUM(G33:G38)</f>
        <v>20717467.41</v>
      </c>
      <c r="H39" s="566">
        <v>2.9</v>
      </c>
      <c r="I39" s="567"/>
      <c r="J39" s="74">
        <v>409476.33</v>
      </c>
    </row>
    <row r="40" spans="1:10" s="61" customFormat="1" ht="15.75" outlineLevel="1">
      <c r="A40" s="66"/>
      <c r="B40" s="67" t="s">
        <v>327</v>
      </c>
      <c r="C40" s="563" t="s">
        <v>328</v>
      </c>
      <c r="D40" s="564"/>
      <c r="E40" s="564"/>
      <c r="F40" s="565"/>
      <c r="G40" s="96"/>
      <c r="H40" s="566">
        <v>0</v>
      </c>
      <c r="I40" s="567"/>
      <c r="J40" s="74">
        <f t="shared" si="2"/>
        <v>0</v>
      </c>
    </row>
    <row r="41" spans="1:10" s="61" customFormat="1" ht="15.75" outlineLevel="1">
      <c r="A41" s="66"/>
      <c r="B41" s="67" t="s">
        <v>329</v>
      </c>
      <c r="C41" s="563" t="s">
        <v>330</v>
      </c>
      <c r="D41" s="564"/>
      <c r="E41" s="564"/>
      <c r="F41" s="565"/>
      <c r="G41" s="96">
        <v>20717464.41</v>
      </c>
      <c r="H41" s="566">
        <v>0.2</v>
      </c>
      <c r="I41" s="567"/>
      <c r="J41" s="74">
        <f t="shared" si="2"/>
        <v>41434.92882</v>
      </c>
    </row>
    <row r="42" spans="1:10" s="61" customFormat="1" ht="15.75" outlineLevel="1">
      <c r="A42" s="66"/>
      <c r="B42" s="67" t="s">
        <v>331</v>
      </c>
      <c r="C42" s="563" t="s">
        <v>332</v>
      </c>
      <c r="D42" s="564"/>
      <c r="E42" s="564"/>
      <c r="F42" s="565"/>
      <c r="G42" s="96"/>
      <c r="H42" s="566"/>
      <c r="I42" s="567"/>
      <c r="J42" s="74">
        <f t="shared" si="2"/>
        <v>0</v>
      </c>
    </row>
    <row r="43" spans="1:10" s="95" customFormat="1" ht="30" customHeight="1" outlineLevel="1">
      <c r="A43" s="90"/>
      <c r="B43" s="91">
        <v>3</v>
      </c>
      <c r="C43" s="555" t="s">
        <v>333</v>
      </c>
      <c r="D43" s="556"/>
      <c r="E43" s="556"/>
      <c r="F43" s="557"/>
      <c r="G43" s="93">
        <v>20717464.41</v>
      </c>
      <c r="H43" s="558">
        <v>5.1</v>
      </c>
      <c r="I43" s="559"/>
      <c r="J43" s="74">
        <f t="shared" si="2"/>
        <v>1056590.68491</v>
      </c>
    </row>
    <row r="44" spans="1:10" s="61" customFormat="1" ht="15.75" outlineLevel="1">
      <c r="A44" s="560" t="s">
        <v>312</v>
      </c>
      <c r="B44" s="561"/>
      <c r="C44" s="561"/>
      <c r="D44" s="561"/>
      <c r="E44" s="561"/>
      <c r="F44" s="561"/>
      <c r="G44" s="561"/>
      <c r="H44" s="561"/>
      <c r="I44" s="562"/>
      <c r="J44" s="76">
        <v>6256674.25</v>
      </c>
    </row>
    <row r="45" spans="1:10" s="61" customFormat="1" ht="24" customHeight="1">
      <c r="A45" s="573" t="s">
        <v>334</v>
      </c>
      <c r="B45" s="574"/>
      <c r="C45" s="574"/>
      <c r="D45" s="574"/>
      <c r="E45" s="574"/>
      <c r="F45" s="574"/>
      <c r="G45" s="574"/>
      <c r="H45" s="574"/>
      <c r="I45" s="574"/>
      <c r="J45" s="574"/>
    </row>
    <row r="46" spans="1:10" ht="27">
      <c r="A46" s="77"/>
      <c r="B46" s="97" t="s">
        <v>296</v>
      </c>
      <c r="C46" s="63" t="s">
        <v>335</v>
      </c>
      <c r="D46" s="602" t="s">
        <v>336</v>
      </c>
      <c r="E46" s="602"/>
      <c r="F46" s="63" t="s">
        <v>337</v>
      </c>
      <c r="G46" s="63" t="s">
        <v>338</v>
      </c>
      <c r="H46" s="602" t="s">
        <v>339</v>
      </c>
      <c r="I46" s="602"/>
      <c r="J46" s="63" t="s">
        <v>340</v>
      </c>
    </row>
    <row r="47" spans="1:10" s="99" customFormat="1" ht="12.75">
      <c r="A47" s="98"/>
      <c r="B47" s="80">
        <v>1</v>
      </c>
      <c r="C47" s="80">
        <v>2</v>
      </c>
      <c r="D47" s="570">
        <v>3</v>
      </c>
      <c r="E47" s="572"/>
      <c r="F47" s="80">
        <v>4</v>
      </c>
      <c r="G47" s="80">
        <v>5</v>
      </c>
      <c r="H47" s="570">
        <v>6</v>
      </c>
      <c r="I47" s="572"/>
      <c r="J47" s="80" t="s">
        <v>341</v>
      </c>
    </row>
    <row r="48" spans="1:10" s="61" customFormat="1" ht="15.75" outlineLevel="1">
      <c r="A48" s="66"/>
      <c r="B48" s="67">
        <v>1</v>
      </c>
      <c r="C48" s="66" t="s">
        <v>342</v>
      </c>
      <c r="D48" s="75" t="s">
        <v>343</v>
      </c>
      <c r="E48" s="100"/>
      <c r="F48" s="81"/>
      <c r="G48" s="101"/>
      <c r="H48" s="603">
        <v>12</v>
      </c>
      <c r="I48" s="604"/>
      <c r="J48" s="74">
        <f>F48*G48*H48</f>
        <v>0</v>
      </c>
    </row>
    <row r="49" spans="1:10" s="61" customFormat="1" ht="15.75" outlineLevel="1">
      <c r="A49" s="560" t="s">
        <v>312</v>
      </c>
      <c r="B49" s="561"/>
      <c r="C49" s="561"/>
      <c r="D49" s="561"/>
      <c r="E49" s="561"/>
      <c r="F49" s="561"/>
      <c r="G49" s="561"/>
      <c r="H49" s="561"/>
      <c r="I49" s="562"/>
      <c r="J49" s="103">
        <f>SUM(J48:J48)</f>
        <v>0</v>
      </c>
    </row>
    <row r="50" spans="1:10" s="61" customFormat="1" ht="24" customHeight="1">
      <c r="A50" s="573" t="s">
        <v>616</v>
      </c>
      <c r="B50" s="574"/>
      <c r="C50" s="574"/>
      <c r="D50" s="574"/>
      <c r="E50" s="574"/>
      <c r="F50" s="574"/>
      <c r="G50" s="574"/>
      <c r="H50" s="574"/>
      <c r="I50" s="574"/>
      <c r="J50" s="574"/>
    </row>
    <row r="51" spans="1:10" ht="27">
      <c r="A51" s="77"/>
      <c r="B51" s="97" t="s">
        <v>296</v>
      </c>
      <c r="C51" s="63" t="s">
        <v>335</v>
      </c>
      <c r="D51" s="602" t="s">
        <v>336</v>
      </c>
      <c r="E51" s="602"/>
      <c r="F51" s="63" t="s">
        <v>337</v>
      </c>
      <c r="G51" s="63" t="s">
        <v>338</v>
      </c>
      <c r="H51" s="602" t="s">
        <v>339</v>
      </c>
      <c r="I51" s="602"/>
      <c r="J51" s="63" t="s">
        <v>340</v>
      </c>
    </row>
    <row r="52" spans="1:10" s="99" customFormat="1" ht="12.75">
      <c r="A52" s="98"/>
      <c r="B52" s="80">
        <v>1</v>
      </c>
      <c r="C52" s="80">
        <v>2</v>
      </c>
      <c r="D52" s="570">
        <v>3</v>
      </c>
      <c r="E52" s="572"/>
      <c r="F52" s="80">
        <v>4</v>
      </c>
      <c r="G52" s="80">
        <v>5</v>
      </c>
      <c r="H52" s="570">
        <v>6</v>
      </c>
      <c r="I52" s="572"/>
      <c r="J52" s="80" t="s">
        <v>341</v>
      </c>
    </row>
    <row r="53" spans="1:10" s="61" customFormat="1" ht="15.75" outlineLevel="2">
      <c r="A53" s="66"/>
      <c r="B53" s="67">
        <v>1</v>
      </c>
      <c r="C53" s="66" t="s">
        <v>643</v>
      </c>
      <c r="D53" s="563" t="s">
        <v>344</v>
      </c>
      <c r="E53" s="565"/>
      <c r="F53" s="70">
        <v>12</v>
      </c>
      <c r="G53" s="101">
        <v>7500</v>
      </c>
      <c r="H53" s="605">
        <v>12</v>
      </c>
      <c r="I53" s="606"/>
      <c r="J53" s="74">
        <f>G53*H53</f>
        <v>90000</v>
      </c>
    </row>
    <row r="54" spans="1:10" s="61" customFormat="1" ht="15" customHeight="1" outlineLevel="2">
      <c r="A54" s="66"/>
      <c r="B54" s="67">
        <v>2</v>
      </c>
      <c r="C54" s="66"/>
      <c r="D54" s="563" t="s">
        <v>344</v>
      </c>
      <c r="E54" s="565"/>
      <c r="F54" s="70"/>
      <c r="G54" s="101"/>
      <c r="H54" s="605">
        <v>1</v>
      </c>
      <c r="I54" s="606"/>
      <c r="J54" s="74">
        <f>F54*G54*H54</f>
        <v>0</v>
      </c>
    </row>
    <row r="55" spans="1:10" s="61" customFormat="1" ht="15.75" outlineLevel="2">
      <c r="A55" s="66"/>
      <c r="B55" s="67"/>
      <c r="C55" s="66"/>
      <c r="D55" s="563"/>
      <c r="E55" s="565"/>
      <c r="F55" s="70"/>
      <c r="G55" s="101"/>
      <c r="H55" s="605"/>
      <c r="I55" s="606"/>
      <c r="J55" s="74">
        <f>F55*G55*H55</f>
        <v>0</v>
      </c>
    </row>
    <row r="56" spans="1:10" s="61" customFormat="1" ht="15.75" outlineLevel="1">
      <c r="A56" s="560" t="s">
        <v>312</v>
      </c>
      <c r="B56" s="561"/>
      <c r="C56" s="561"/>
      <c r="D56" s="561"/>
      <c r="E56" s="561"/>
      <c r="F56" s="561"/>
      <c r="G56" s="561"/>
      <c r="H56" s="561"/>
      <c r="I56" s="562"/>
      <c r="J56" s="103">
        <f>SUM(J53:J55)</f>
        <v>90000</v>
      </c>
    </row>
    <row r="57" spans="1:10" s="61" customFormat="1" ht="22.5" customHeight="1">
      <c r="A57" s="573" t="s">
        <v>511</v>
      </c>
      <c r="B57" s="574"/>
      <c r="C57" s="574"/>
      <c r="D57" s="574"/>
      <c r="E57" s="574"/>
      <c r="F57" s="574"/>
      <c r="G57" s="574"/>
      <c r="H57" s="574"/>
      <c r="I57" s="574"/>
      <c r="J57" s="607"/>
    </row>
    <row r="58" spans="1:10" ht="25.5">
      <c r="A58" s="77"/>
      <c r="B58" s="78" t="s">
        <v>296</v>
      </c>
      <c r="C58" s="63" t="s">
        <v>335</v>
      </c>
      <c r="D58" s="575" t="s">
        <v>336</v>
      </c>
      <c r="E58" s="577"/>
      <c r="F58" s="575" t="s">
        <v>337</v>
      </c>
      <c r="G58" s="577"/>
      <c r="H58" s="575" t="s">
        <v>347</v>
      </c>
      <c r="I58" s="577"/>
      <c r="J58" s="63" t="s">
        <v>340</v>
      </c>
    </row>
    <row r="59" spans="1:10" ht="13.5">
      <c r="A59" s="77"/>
      <c r="B59" s="80">
        <v>1</v>
      </c>
      <c r="C59" s="80">
        <v>2</v>
      </c>
      <c r="D59" s="570">
        <v>3</v>
      </c>
      <c r="E59" s="572"/>
      <c r="F59" s="570">
        <v>4</v>
      </c>
      <c r="G59" s="572"/>
      <c r="H59" s="570">
        <v>5</v>
      </c>
      <c r="I59" s="572"/>
      <c r="J59" s="80" t="s">
        <v>346</v>
      </c>
    </row>
    <row r="60" spans="1:10" s="61" customFormat="1" ht="15.75" outlineLevel="1">
      <c r="A60" s="66"/>
      <c r="B60" s="67">
        <v>1</v>
      </c>
      <c r="C60" s="75" t="s">
        <v>348</v>
      </c>
      <c r="D60" s="603" t="s">
        <v>349</v>
      </c>
      <c r="E60" s="604"/>
      <c r="F60" s="608"/>
      <c r="G60" s="609"/>
      <c r="H60" s="610"/>
      <c r="I60" s="611"/>
      <c r="J60" s="82">
        <f>SUM(J62:J65)</f>
        <v>246456</v>
      </c>
    </row>
    <row r="61" spans="1:10" s="61" customFormat="1" ht="15.75" outlineLevel="1">
      <c r="A61" s="66"/>
      <c r="B61" s="67"/>
      <c r="C61" s="75" t="s">
        <v>350</v>
      </c>
      <c r="D61" s="603"/>
      <c r="E61" s="604"/>
      <c r="F61" s="608"/>
      <c r="G61" s="609"/>
      <c r="H61" s="610"/>
      <c r="I61" s="611"/>
      <c r="J61" s="82"/>
    </row>
    <row r="62" spans="1:10" s="61" customFormat="1" ht="15.75" outlineLevel="1">
      <c r="A62" s="66"/>
      <c r="B62" s="67"/>
      <c r="C62" s="75" t="s">
        <v>687</v>
      </c>
      <c r="D62" s="603" t="s">
        <v>349</v>
      </c>
      <c r="E62" s="604"/>
      <c r="F62" s="608">
        <v>19</v>
      </c>
      <c r="G62" s="609"/>
      <c r="H62" s="610">
        <v>5270</v>
      </c>
      <c r="I62" s="611"/>
      <c r="J62" s="82">
        <f>F62*H62</f>
        <v>100130</v>
      </c>
    </row>
    <row r="63" spans="1:10" s="61" customFormat="1" ht="15.75" outlineLevel="1">
      <c r="A63" s="66"/>
      <c r="B63" s="67"/>
      <c r="C63" s="75" t="s">
        <v>705</v>
      </c>
      <c r="D63" s="603" t="s">
        <v>349</v>
      </c>
      <c r="E63" s="604"/>
      <c r="F63" s="608">
        <v>1</v>
      </c>
      <c r="G63" s="609"/>
      <c r="H63" s="610"/>
      <c r="I63" s="611"/>
      <c r="J63" s="82">
        <v>146326</v>
      </c>
    </row>
    <row r="64" spans="1:10" s="61" customFormat="1" ht="15.75" outlineLevel="1">
      <c r="A64" s="66"/>
      <c r="B64" s="67"/>
      <c r="C64" s="75"/>
      <c r="D64" s="603"/>
      <c r="E64" s="604"/>
      <c r="F64" s="608"/>
      <c r="G64" s="609"/>
      <c r="H64" s="610"/>
      <c r="I64" s="611"/>
      <c r="J64" s="82">
        <f>F64*H64</f>
        <v>0</v>
      </c>
    </row>
    <row r="65" spans="1:10" s="61" customFormat="1" ht="15.75" outlineLevel="1">
      <c r="A65" s="66"/>
      <c r="B65" s="67"/>
      <c r="C65" s="75"/>
      <c r="D65" s="603"/>
      <c r="E65" s="604"/>
      <c r="F65" s="608"/>
      <c r="G65" s="609"/>
      <c r="H65" s="610"/>
      <c r="I65" s="611"/>
      <c r="J65" s="82">
        <f>F65*H65</f>
        <v>0</v>
      </c>
    </row>
    <row r="66" spans="1:10" s="61" customFormat="1" ht="15.75" outlineLevel="1">
      <c r="A66" s="83" t="s">
        <v>312</v>
      </c>
      <c r="B66" s="84"/>
      <c r="C66" s="561" t="s">
        <v>312</v>
      </c>
      <c r="D66" s="561"/>
      <c r="E66" s="561"/>
      <c r="F66" s="561"/>
      <c r="G66" s="561"/>
      <c r="H66" s="561"/>
      <c r="I66" s="562"/>
      <c r="J66" s="76">
        <f>J60</f>
        <v>246456</v>
      </c>
    </row>
    <row r="67" spans="1:10" s="61" customFormat="1" ht="28.5" customHeight="1">
      <c r="A67" s="573" t="s">
        <v>513</v>
      </c>
      <c r="B67" s="574"/>
      <c r="C67" s="574"/>
      <c r="D67" s="574"/>
      <c r="E67" s="574"/>
      <c r="F67" s="574"/>
      <c r="G67" s="574"/>
      <c r="H67" s="574"/>
      <c r="I67" s="574"/>
      <c r="J67" s="607"/>
    </row>
    <row r="68" spans="1:10" ht="25.5">
      <c r="A68" s="77"/>
      <c r="B68" s="78" t="s">
        <v>296</v>
      </c>
      <c r="C68" s="63" t="s">
        <v>335</v>
      </c>
      <c r="D68" s="575" t="s">
        <v>336</v>
      </c>
      <c r="E68" s="577"/>
      <c r="F68" s="575" t="s">
        <v>337</v>
      </c>
      <c r="G68" s="577"/>
      <c r="H68" s="575" t="s">
        <v>347</v>
      </c>
      <c r="I68" s="577"/>
      <c r="J68" s="63" t="s">
        <v>340</v>
      </c>
    </row>
    <row r="69" spans="1:10" ht="13.5">
      <c r="A69" s="77"/>
      <c r="B69" s="80">
        <v>1</v>
      </c>
      <c r="C69" s="80">
        <v>2</v>
      </c>
      <c r="D69" s="570">
        <v>3</v>
      </c>
      <c r="E69" s="572"/>
      <c r="F69" s="570">
        <v>4</v>
      </c>
      <c r="G69" s="572"/>
      <c r="H69" s="570">
        <v>5</v>
      </c>
      <c r="I69" s="572"/>
      <c r="J69" s="80" t="s">
        <v>346</v>
      </c>
    </row>
    <row r="70" spans="1:10" s="61" customFormat="1" ht="36" customHeight="1" outlineLevel="1">
      <c r="A70" s="66"/>
      <c r="B70" s="67">
        <v>1</v>
      </c>
      <c r="C70" s="66" t="s">
        <v>512</v>
      </c>
      <c r="D70" s="603"/>
      <c r="E70" s="604"/>
      <c r="F70" s="608"/>
      <c r="G70" s="609"/>
      <c r="H70" s="610"/>
      <c r="I70" s="611"/>
      <c r="J70" s="82">
        <f>SUM(J72:J75)</f>
        <v>67544</v>
      </c>
    </row>
    <row r="71" spans="1:10" s="61" customFormat="1" ht="15.75" outlineLevel="1">
      <c r="A71" s="66"/>
      <c r="B71" s="67"/>
      <c r="C71" s="75" t="s">
        <v>351</v>
      </c>
      <c r="D71" s="603"/>
      <c r="E71" s="604"/>
      <c r="F71" s="608"/>
      <c r="G71" s="609"/>
      <c r="H71" s="610"/>
      <c r="I71" s="611"/>
      <c r="J71" s="82"/>
    </row>
    <row r="72" spans="1:10" s="61" customFormat="1" ht="15.75" outlineLevel="1">
      <c r="A72" s="66"/>
      <c r="B72" s="67"/>
      <c r="C72" s="75" t="s">
        <v>352</v>
      </c>
      <c r="D72" s="603" t="s">
        <v>349</v>
      </c>
      <c r="E72" s="604"/>
      <c r="F72" s="608">
        <v>1</v>
      </c>
      <c r="G72" s="609"/>
      <c r="H72" s="610">
        <v>67544</v>
      </c>
      <c r="I72" s="611"/>
      <c r="J72" s="82">
        <f>F72*H72</f>
        <v>67544</v>
      </c>
    </row>
    <row r="73" spans="1:10" s="61" customFormat="1" ht="15.75" outlineLevel="1">
      <c r="A73" s="66"/>
      <c r="B73" s="67"/>
      <c r="C73" s="66" t="s">
        <v>353</v>
      </c>
      <c r="D73" s="603"/>
      <c r="E73" s="604"/>
      <c r="F73" s="608"/>
      <c r="G73" s="609"/>
      <c r="H73" s="610"/>
      <c r="I73" s="611"/>
      <c r="J73" s="82">
        <f>F73*H73</f>
        <v>0</v>
      </c>
    </row>
    <row r="74" spans="1:10" s="61" customFormat="1" ht="15.75" outlineLevel="1">
      <c r="A74" s="66"/>
      <c r="B74" s="67"/>
      <c r="C74" s="66"/>
      <c r="D74" s="603"/>
      <c r="E74" s="604"/>
      <c r="F74" s="608"/>
      <c r="G74" s="609"/>
      <c r="H74" s="610"/>
      <c r="I74" s="611"/>
      <c r="J74" s="82">
        <f>F74*H74</f>
        <v>0</v>
      </c>
    </row>
    <row r="75" spans="1:10" s="61" customFormat="1" ht="15.75" outlineLevel="1">
      <c r="A75" s="66"/>
      <c r="B75" s="67"/>
      <c r="C75" s="66"/>
      <c r="D75" s="603"/>
      <c r="E75" s="604"/>
      <c r="F75" s="608"/>
      <c r="G75" s="609"/>
      <c r="H75" s="610"/>
      <c r="I75" s="611"/>
      <c r="J75" s="82">
        <f>F75*H75</f>
        <v>0</v>
      </c>
    </row>
    <row r="76" spans="1:10" s="61" customFormat="1" ht="15.75" outlineLevel="1">
      <c r="A76" s="83" t="s">
        <v>312</v>
      </c>
      <c r="B76" s="84"/>
      <c r="C76" s="561" t="s">
        <v>312</v>
      </c>
      <c r="D76" s="561"/>
      <c r="E76" s="561"/>
      <c r="F76" s="561"/>
      <c r="G76" s="561"/>
      <c r="H76" s="561"/>
      <c r="I76" s="562"/>
      <c r="J76" s="76">
        <f>J70</f>
        <v>67544</v>
      </c>
    </row>
    <row r="77" spans="3:10" s="61" customFormat="1" ht="21" customHeight="1">
      <c r="C77" s="553" t="s">
        <v>354</v>
      </c>
      <c r="D77" s="553"/>
      <c r="E77" s="553"/>
      <c r="F77" s="553"/>
      <c r="G77" s="553"/>
      <c r="H77" s="553"/>
      <c r="I77" s="554"/>
      <c r="J77" s="103">
        <f>J31+J44+J49+J56+J66+J76</f>
        <v>27288138.66</v>
      </c>
    </row>
    <row r="80" spans="2:10" ht="12.75">
      <c r="B80" s="79" t="s">
        <v>144</v>
      </c>
      <c r="D80" s="124"/>
      <c r="E80" s="124"/>
      <c r="F80" s="125"/>
      <c r="I80" s="124" t="s">
        <v>662</v>
      </c>
      <c r="J80" s="124"/>
    </row>
    <row r="81" spans="9:10" ht="12.75">
      <c r="I81" s="550" t="s">
        <v>355</v>
      </c>
      <c r="J81" s="550"/>
    </row>
    <row r="83" spans="2:10" ht="12.75">
      <c r="B83" s="79" t="s">
        <v>356</v>
      </c>
      <c r="D83" s="124"/>
      <c r="E83" s="124"/>
      <c r="F83" s="125"/>
      <c r="I83" s="124" t="s">
        <v>663</v>
      </c>
      <c r="J83" s="124"/>
    </row>
    <row r="84" spans="9:10" ht="12.75">
      <c r="I84" s="550" t="s">
        <v>355</v>
      </c>
      <c r="J84" s="550"/>
    </row>
    <row r="86" spans="2:10" ht="12.75">
      <c r="B86" s="79" t="s">
        <v>357</v>
      </c>
      <c r="C86" s="124"/>
      <c r="D86" s="124"/>
      <c r="F86" s="125">
        <v>530781</v>
      </c>
      <c r="G86" s="124"/>
      <c r="I86" s="124" t="s">
        <v>663</v>
      </c>
      <c r="J86" s="124"/>
    </row>
    <row r="87" spans="3:10" ht="12.75">
      <c r="C87" s="551" t="s">
        <v>146</v>
      </c>
      <c r="D87" s="551"/>
      <c r="F87" s="552" t="s">
        <v>149</v>
      </c>
      <c r="G87" s="552"/>
      <c r="I87" s="550" t="s">
        <v>355</v>
      </c>
      <c r="J87" s="550"/>
    </row>
    <row r="89" ht="12.75">
      <c r="B89" s="79" t="s">
        <v>358</v>
      </c>
    </row>
  </sheetData>
  <sheetProtection/>
  <mergeCells count="122">
    <mergeCell ref="E16:G16"/>
    <mergeCell ref="H16:J16"/>
    <mergeCell ref="I84:J84"/>
    <mergeCell ref="C87:D87"/>
    <mergeCell ref="F87:G87"/>
    <mergeCell ref="I87:J87"/>
    <mergeCell ref="D75:E75"/>
    <mergeCell ref="F75:G75"/>
    <mergeCell ref="H75:I75"/>
    <mergeCell ref="C76:I76"/>
    <mergeCell ref="E13:G13"/>
    <mergeCell ref="H13:J13"/>
    <mergeCell ref="E14:G14"/>
    <mergeCell ref="H14:J14"/>
    <mergeCell ref="E15:G15"/>
    <mergeCell ref="H15:J15"/>
    <mergeCell ref="C77:I77"/>
    <mergeCell ref="I81:J81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5:E65"/>
    <mergeCell ref="F65:G65"/>
    <mergeCell ref="H65:I65"/>
    <mergeCell ref="C66:I66"/>
    <mergeCell ref="A67:J67"/>
    <mergeCell ref="D68:E68"/>
    <mergeCell ref="F68:G68"/>
    <mergeCell ref="H68:I6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A57:J57"/>
    <mergeCell ref="D58:E58"/>
    <mergeCell ref="F58:G58"/>
    <mergeCell ref="H58:I58"/>
    <mergeCell ref="D55:E55"/>
    <mergeCell ref="H55:I55"/>
    <mergeCell ref="A56:I56"/>
    <mergeCell ref="D52:E52"/>
    <mergeCell ref="H52:I52"/>
    <mergeCell ref="D53:E53"/>
    <mergeCell ref="H53:I53"/>
    <mergeCell ref="D54:E54"/>
    <mergeCell ref="H54:I54"/>
    <mergeCell ref="D47:E47"/>
    <mergeCell ref="H47:I47"/>
    <mergeCell ref="H48:I48"/>
    <mergeCell ref="A49:I49"/>
    <mergeCell ref="A50:J50"/>
    <mergeCell ref="D51:E51"/>
    <mergeCell ref="H51:I51"/>
    <mergeCell ref="C43:F43"/>
    <mergeCell ref="H43:I43"/>
    <mergeCell ref="A44:I44"/>
    <mergeCell ref="A45:J45"/>
    <mergeCell ref="D46:E46"/>
    <mergeCell ref="H46:I46"/>
    <mergeCell ref="C40:F40"/>
    <mergeCell ref="H40:I40"/>
    <mergeCell ref="C41:F41"/>
    <mergeCell ref="H41:I41"/>
    <mergeCell ref="C42:F42"/>
    <mergeCell ref="H42:I42"/>
    <mergeCell ref="C37:F37"/>
    <mergeCell ref="H37:I37"/>
    <mergeCell ref="C38:F38"/>
    <mergeCell ref="H38:I38"/>
    <mergeCell ref="C39:F39"/>
    <mergeCell ref="H39:I39"/>
    <mergeCell ref="C34:F34"/>
    <mergeCell ref="H34:I34"/>
    <mergeCell ref="C35:F35"/>
    <mergeCell ref="H35:I35"/>
    <mergeCell ref="C36:F36"/>
    <mergeCell ref="H36:I36"/>
    <mergeCell ref="E22:E23"/>
    <mergeCell ref="F22:H22"/>
    <mergeCell ref="A31:I31"/>
    <mergeCell ref="A32:J32"/>
    <mergeCell ref="C33:F33"/>
    <mergeCell ref="H33:I33"/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zoomScale="75" zoomScaleNormal="75" zoomScalePageLayoutView="0" workbookViewId="0" topLeftCell="B97">
      <selection activeCell="J102" sqref="J102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13.25390625" style="79" bestFit="1" customWidth="1"/>
    <col min="12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292</v>
      </c>
      <c r="E7" s="583" t="s">
        <v>182</v>
      </c>
      <c r="F7" s="583"/>
      <c r="G7" s="583"/>
      <c r="H7" s="583"/>
      <c r="I7" s="583"/>
      <c r="J7" s="583"/>
    </row>
    <row r="8" spans="2:10" s="60" customFormat="1" ht="19.5">
      <c r="B8" s="60" t="s">
        <v>293</v>
      </c>
      <c r="D8" s="584" t="s">
        <v>666</v>
      </c>
      <c r="E8" s="584"/>
      <c r="F8" s="584"/>
      <c r="G8" s="584"/>
      <c r="H8" s="584"/>
      <c r="I8" s="584"/>
      <c r="J8" s="584"/>
    </row>
    <row r="9" s="61" customFormat="1" ht="15.75">
      <c r="F9" s="62"/>
    </row>
    <row r="10" spans="2:6" s="61" customFormat="1" ht="15.75">
      <c r="B10" s="95" t="s">
        <v>479</v>
      </c>
      <c r="F10" s="62"/>
    </row>
    <row r="11" s="61" customFormat="1" ht="15.75">
      <c r="F11" s="62"/>
    </row>
    <row r="12" spans="2:10" s="61" customFormat="1" ht="45" customHeight="1">
      <c r="B12" s="140" t="s">
        <v>296</v>
      </c>
      <c r="C12" s="140" t="s">
        <v>480</v>
      </c>
      <c r="D12" s="140" t="s">
        <v>481</v>
      </c>
      <c r="E12" s="585" t="s">
        <v>482</v>
      </c>
      <c r="F12" s="585"/>
      <c r="G12" s="585"/>
      <c r="H12" s="585" t="s">
        <v>477</v>
      </c>
      <c r="I12" s="585"/>
      <c r="J12" s="585"/>
    </row>
    <row r="13" spans="2:10" s="61" customFormat="1" ht="45">
      <c r="B13" s="132"/>
      <c r="C13" s="132" t="s">
        <v>683</v>
      </c>
      <c r="D13" s="131">
        <v>314</v>
      </c>
      <c r="E13" s="578">
        <v>10917.3</v>
      </c>
      <c r="F13" s="578"/>
      <c r="G13" s="578"/>
      <c r="H13" s="579">
        <v>3428033.48</v>
      </c>
      <c r="I13" s="579"/>
      <c r="J13" s="579"/>
    </row>
    <row r="14" spans="2:10" s="61" customFormat="1" ht="15.75">
      <c r="B14" s="132"/>
      <c r="C14" s="132"/>
      <c r="D14" s="131"/>
      <c r="E14" s="578"/>
      <c r="F14" s="578"/>
      <c r="G14" s="578"/>
      <c r="H14" s="579"/>
      <c r="I14" s="579"/>
      <c r="J14" s="579"/>
    </row>
    <row r="15" spans="2:10" s="95" customFormat="1" ht="15.75">
      <c r="B15" s="134"/>
      <c r="C15" s="134" t="s">
        <v>181</v>
      </c>
      <c r="D15" s="135"/>
      <c r="E15" s="580"/>
      <c r="F15" s="580"/>
      <c r="G15" s="580"/>
      <c r="H15" s="581"/>
      <c r="I15" s="581"/>
      <c r="J15" s="581"/>
    </row>
    <row r="16" s="61" customFormat="1" ht="15.75">
      <c r="F16" s="62"/>
    </row>
    <row r="17" spans="2:10" s="95" customFormat="1" ht="15.75">
      <c r="B17" s="141" t="s">
        <v>478</v>
      </c>
      <c r="C17" s="141"/>
      <c r="D17" s="141"/>
      <c r="E17" s="141"/>
      <c r="F17" s="142"/>
      <c r="G17" s="141"/>
      <c r="H17" s="141"/>
      <c r="I17" s="141"/>
      <c r="J17" s="141"/>
    </row>
    <row r="18" spans="2:10" s="95" customFormat="1" ht="15.75">
      <c r="B18" s="141"/>
      <c r="C18" s="141"/>
      <c r="D18" s="141"/>
      <c r="E18" s="141"/>
      <c r="F18" s="142"/>
      <c r="G18" s="141"/>
      <c r="H18" s="141"/>
      <c r="I18" s="141"/>
      <c r="J18" s="141"/>
    </row>
    <row r="19" spans="1:10" s="61" customFormat="1" ht="23.25" customHeight="1">
      <c r="A19" s="574" t="s">
        <v>506</v>
      </c>
      <c r="B19" s="589"/>
      <c r="C19" s="589"/>
      <c r="D19" s="589"/>
      <c r="E19" s="589"/>
      <c r="F19" s="589"/>
      <c r="G19" s="589"/>
      <c r="H19" s="589"/>
      <c r="I19" s="589"/>
      <c r="J19" s="589"/>
    </row>
    <row r="20" spans="1:10" ht="33" customHeight="1">
      <c r="A20" s="77"/>
      <c r="B20" s="78" t="s">
        <v>296</v>
      </c>
      <c r="C20" s="63" t="s">
        <v>335</v>
      </c>
      <c r="D20" s="575" t="s">
        <v>360</v>
      </c>
      <c r="E20" s="577"/>
      <c r="F20" s="575" t="s">
        <v>361</v>
      </c>
      <c r="G20" s="577"/>
      <c r="H20" s="575" t="s">
        <v>362</v>
      </c>
      <c r="I20" s="577"/>
      <c r="J20" s="63" t="s">
        <v>340</v>
      </c>
    </row>
    <row r="21" spans="1:10" ht="13.5">
      <c r="A21" s="77"/>
      <c r="B21" s="80">
        <v>1</v>
      </c>
      <c r="C21" s="80">
        <v>2</v>
      </c>
      <c r="D21" s="570">
        <v>3</v>
      </c>
      <c r="E21" s="572"/>
      <c r="F21" s="570">
        <v>4</v>
      </c>
      <c r="G21" s="572"/>
      <c r="H21" s="570">
        <v>5</v>
      </c>
      <c r="I21" s="572"/>
      <c r="J21" s="80" t="s">
        <v>363</v>
      </c>
    </row>
    <row r="22" spans="1:10" s="61" customFormat="1" ht="15.75" outlineLevel="1">
      <c r="A22" s="66"/>
      <c r="B22" s="67">
        <v>1</v>
      </c>
      <c r="C22" s="75"/>
      <c r="D22" s="603"/>
      <c r="E22" s="604"/>
      <c r="F22" s="608"/>
      <c r="G22" s="609"/>
      <c r="H22" s="610"/>
      <c r="I22" s="611"/>
      <c r="J22" s="82">
        <f>D22*F22*H22</f>
        <v>0</v>
      </c>
    </row>
    <row r="23" spans="1:10" s="61" customFormat="1" ht="15.75" outlineLevel="1">
      <c r="A23" s="66"/>
      <c r="B23" s="67"/>
      <c r="C23" s="75"/>
      <c r="D23" s="603"/>
      <c r="E23" s="604"/>
      <c r="F23" s="608"/>
      <c r="G23" s="609"/>
      <c r="H23" s="610"/>
      <c r="I23" s="611"/>
      <c r="J23" s="82"/>
    </row>
    <row r="24" spans="1:10" s="61" customFormat="1" ht="15.75" outlineLevel="1">
      <c r="A24" s="83" t="s">
        <v>312</v>
      </c>
      <c r="B24" s="84"/>
      <c r="C24" s="561" t="s">
        <v>312</v>
      </c>
      <c r="D24" s="561"/>
      <c r="E24" s="561"/>
      <c r="F24" s="561"/>
      <c r="G24" s="561"/>
      <c r="H24" s="561"/>
      <c r="I24" s="562"/>
      <c r="J24" s="76">
        <f>J22</f>
        <v>0</v>
      </c>
    </row>
    <row r="25" spans="1:10" s="61" customFormat="1" ht="24" customHeight="1">
      <c r="A25" s="573" t="s">
        <v>364</v>
      </c>
      <c r="B25" s="574"/>
      <c r="C25" s="574"/>
      <c r="D25" s="574"/>
      <c r="E25" s="574"/>
      <c r="F25" s="574"/>
      <c r="G25" s="574"/>
      <c r="H25" s="574"/>
      <c r="I25" s="574"/>
      <c r="J25" s="574"/>
    </row>
    <row r="26" spans="1:10" ht="27">
      <c r="A26" s="77"/>
      <c r="B26" s="97" t="s">
        <v>296</v>
      </c>
      <c r="C26" s="63" t="s">
        <v>335</v>
      </c>
      <c r="D26" s="602" t="s">
        <v>336</v>
      </c>
      <c r="E26" s="602"/>
      <c r="F26" s="63" t="s">
        <v>337</v>
      </c>
      <c r="G26" s="63" t="s">
        <v>338</v>
      </c>
      <c r="H26" s="602" t="s">
        <v>339</v>
      </c>
      <c r="I26" s="602"/>
      <c r="J26" s="63" t="s">
        <v>340</v>
      </c>
    </row>
    <row r="27" spans="1:10" s="99" customFormat="1" ht="12.75">
      <c r="A27" s="98"/>
      <c r="B27" s="80">
        <v>1</v>
      </c>
      <c r="C27" s="80">
        <v>2</v>
      </c>
      <c r="D27" s="570">
        <v>3</v>
      </c>
      <c r="E27" s="572"/>
      <c r="F27" s="80">
        <v>4</v>
      </c>
      <c r="G27" s="80">
        <v>5</v>
      </c>
      <c r="H27" s="570">
        <v>6</v>
      </c>
      <c r="I27" s="572"/>
      <c r="J27" s="80" t="s">
        <v>341</v>
      </c>
    </row>
    <row r="28" spans="1:10" s="61" customFormat="1" ht="15.75" outlineLevel="1">
      <c r="A28" s="66"/>
      <c r="B28" s="67">
        <v>1</v>
      </c>
      <c r="C28" s="66" t="s">
        <v>507</v>
      </c>
      <c r="D28" s="75" t="s">
        <v>343</v>
      </c>
      <c r="E28" s="100"/>
      <c r="F28" s="81">
        <v>6</v>
      </c>
      <c r="G28" s="101">
        <v>600</v>
      </c>
      <c r="H28" s="603">
        <v>12</v>
      </c>
      <c r="I28" s="604"/>
      <c r="J28" s="74">
        <v>43100</v>
      </c>
    </row>
    <row r="29" spans="1:10" s="61" customFormat="1" ht="30" customHeight="1" outlineLevel="1">
      <c r="A29" s="66"/>
      <c r="B29" s="67">
        <v>2</v>
      </c>
      <c r="C29" s="66" t="s">
        <v>366</v>
      </c>
      <c r="D29" s="612" t="s">
        <v>367</v>
      </c>
      <c r="E29" s="613"/>
      <c r="F29" s="81">
        <v>1000</v>
      </c>
      <c r="G29" s="101">
        <v>1</v>
      </c>
      <c r="H29" s="603">
        <v>12</v>
      </c>
      <c r="I29" s="604"/>
      <c r="J29" s="74">
        <f>F29*G29*H29</f>
        <v>12000</v>
      </c>
    </row>
    <row r="30" spans="1:10" s="61" customFormat="1" ht="15.75" outlineLevel="1">
      <c r="A30" s="114"/>
      <c r="B30" s="102">
        <v>3</v>
      </c>
      <c r="C30" s="66" t="s">
        <v>368</v>
      </c>
      <c r="D30" s="75" t="s">
        <v>369</v>
      </c>
      <c r="E30" s="100"/>
      <c r="F30" s="81"/>
      <c r="G30" s="101"/>
      <c r="H30" s="603">
        <v>12</v>
      </c>
      <c r="I30" s="604"/>
      <c r="J30" s="74">
        <f>F30*G30*H30</f>
        <v>0</v>
      </c>
    </row>
    <row r="31" spans="1:10" s="61" customFormat="1" ht="15.75" outlineLevel="1">
      <c r="A31" s="114"/>
      <c r="B31" s="102">
        <v>4</v>
      </c>
      <c r="C31" s="66" t="s">
        <v>370</v>
      </c>
      <c r="D31" s="75" t="s">
        <v>369</v>
      </c>
      <c r="E31" s="100"/>
      <c r="F31" s="81">
        <v>3</v>
      </c>
      <c r="G31" s="101">
        <v>200</v>
      </c>
      <c r="H31" s="603">
        <v>12</v>
      </c>
      <c r="I31" s="604"/>
      <c r="J31" s="74">
        <f>F31*G31*H31</f>
        <v>7200</v>
      </c>
    </row>
    <row r="32" spans="1:10" s="61" customFormat="1" ht="15.75" outlineLevel="1">
      <c r="A32" s="114"/>
      <c r="B32" s="102">
        <v>5</v>
      </c>
      <c r="C32" s="66" t="s">
        <v>342</v>
      </c>
      <c r="D32" s="75" t="s">
        <v>371</v>
      </c>
      <c r="E32" s="100"/>
      <c r="F32" s="81">
        <v>3</v>
      </c>
      <c r="G32" s="101">
        <v>1700</v>
      </c>
      <c r="H32" s="603">
        <v>12</v>
      </c>
      <c r="I32" s="604"/>
      <c r="J32" s="74">
        <f>F32*G32*H32</f>
        <v>61200</v>
      </c>
    </row>
    <row r="33" spans="1:10" s="61" customFormat="1" ht="15.75" outlineLevel="1">
      <c r="A33" s="114"/>
      <c r="B33" s="102">
        <v>6</v>
      </c>
      <c r="C33" s="66" t="s">
        <v>372</v>
      </c>
      <c r="D33" s="614" t="s">
        <v>373</v>
      </c>
      <c r="E33" s="615"/>
      <c r="F33" s="81"/>
      <c r="G33" s="101"/>
      <c r="H33" s="603">
        <v>12</v>
      </c>
      <c r="I33" s="604"/>
      <c r="J33" s="74">
        <f>F33*G33*H33</f>
        <v>0</v>
      </c>
    </row>
    <row r="34" spans="1:10" s="61" customFormat="1" ht="15.75" outlineLevel="1">
      <c r="A34" s="560" t="s">
        <v>312</v>
      </c>
      <c r="B34" s="561"/>
      <c r="C34" s="561"/>
      <c r="D34" s="561"/>
      <c r="E34" s="561"/>
      <c r="F34" s="561"/>
      <c r="G34" s="561"/>
      <c r="H34" s="561"/>
      <c r="I34" s="562"/>
      <c r="J34" s="103">
        <f>SUM(J28:J33)</f>
        <v>123500</v>
      </c>
    </row>
    <row r="35" spans="1:10" s="61" customFormat="1" ht="15.75">
      <c r="A35" s="573" t="s">
        <v>374</v>
      </c>
      <c r="B35" s="574"/>
      <c r="C35" s="574"/>
      <c r="D35" s="574"/>
      <c r="E35" s="574"/>
      <c r="F35" s="574"/>
      <c r="G35" s="574"/>
      <c r="H35" s="574"/>
      <c r="I35" s="574"/>
      <c r="J35" s="574"/>
    </row>
    <row r="36" spans="1:10" s="61" customFormat="1" ht="31.5" outlineLevel="1">
      <c r="A36" s="66"/>
      <c r="B36" s="67">
        <v>1</v>
      </c>
      <c r="C36" s="66" t="s">
        <v>375</v>
      </c>
      <c r="D36" s="614" t="s">
        <v>508</v>
      </c>
      <c r="E36" s="615"/>
      <c r="F36" s="68"/>
      <c r="G36" s="104"/>
      <c r="H36" s="605">
        <v>12</v>
      </c>
      <c r="I36" s="606"/>
      <c r="J36" s="74">
        <f>F36*G36*H36</f>
        <v>0</v>
      </c>
    </row>
    <row r="37" spans="1:10" s="61" customFormat="1" ht="15.75" outlineLevel="1">
      <c r="A37" s="560" t="s">
        <v>312</v>
      </c>
      <c r="B37" s="561"/>
      <c r="C37" s="561"/>
      <c r="D37" s="561"/>
      <c r="E37" s="561"/>
      <c r="F37" s="561"/>
      <c r="G37" s="561"/>
      <c r="H37" s="561"/>
      <c r="I37" s="562"/>
      <c r="J37" s="76">
        <f>SUM(J36:J36)</f>
        <v>0</v>
      </c>
    </row>
    <row r="38" spans="1:10" s="61" customFormat="1" ht="15.75">
      <c r="A38" s="573" t="s">
        <v>377</v>
      </c>
      <c r="B38" s="574"/>
      <c r="C38" s="574"/>
      <c r="D38" s="574"/>
      <c r="E38" s="574"/>
      <c r="F38" s="574"/>
      <c r="G38" s="574"/>
      <c r="H38" s="574"/>
      <c r="I38" s="574"/>
      <c r="J38" s="574"/>
    </row>
    <row r="39" spans="1:10" s="61" customFormat="1" ht="15.75" outlineLevel="1">
      <c r="A39" s="66"/>
      <c r="B39" s="67">
        <v>1</v>
      </c>
      <c r="C39" s="75" t="s">
        <v>378</v>
      </c>
      <c r="D39" s="614" t="s">
        <v>379</v>
      </c>
      <c r="E39" s="615"/>
      <c r="F39" s="172">
        <v>8750</v>
      </c>
      <c r="G39" s="173">
        <v>4</v>
      </c>
      <c r="H39" s="603">
        <v>12</v>
      </c>
      <c r="I39" s="604"/>
      <c r="J39" s="74">
        <v>396000</v>
      </c>
    </row>
    <row r="40" spans="1:10" s="61" customFormat="1" ht="15.75" outlineLevel="1">
      <c r="A40" s="66"/>
      <c r="B40" s="67">
        <v>2</v>
      </c>
      <c r="C40" s="75" t="s">
        <v>380</v>
      </c>
      <c r="D40" s="614" t="s">
        <v>381</v>
      </c>
      <c r="E40" s="615"/>
      <c r="F40" s="172">
        <v>98</v>
      </c>
      <c r="G40" s="173">
        <v>1074.8</v>
      </c>
      <c r="H40" s="603">
        <v>12</v>
      </c>
      <c r="I40" s="604"/>
      <c r="J40" s="74">
        <v>827445.8</v>
      </c>
    </row>
    <row r="41" spans="1:10" s="61" customFormat="1" ht="15.75" outlineLevel="1">
      <c r="A41" s="66"/>
      <c r="B41" s="67">
        <v>3</v>
      </c>
      <c r="C41" s="75" t="s">
        <v>382</v>
      </c>
      <c r="D41" s="614" t="s">
        <v>383</v>
      </c>
      <c r="E41" s="615"/>
      <c r="F41" s="69">
        <v>464</v>
      </c>
      <c r="G41" s="173">
        <v>17.15</v>
      </c>
      <c r="H41" s="603">
        <v>12</v>
      </c>
      <c r="I41" s="604"/>
      <c r="J41" s="74">
        <v>95491.2</v>
      </c>
    </row>
    <row r="42" spans="1:10" s="61" customFormat="1" ht="15.75" outlineLevel="1">
      <c r="A42" s="66"/>
      <c r="B42" s="67">
        <v>4</v>
      </c>
      <c r="C42" s="75" t="s">
        <v>384</v>
      </c>
      <c r="D42" s="614" t="s">
        <v>383</v>
      </c>
      <c r="E42" s="615"/>
      <c r="F42" s="69">
        <v>700</v>
      </c>
      <c r="G42" s="173">
        <v>19.64</v>
      </c>
      <c r="H42" s="603">
        <v>12</v>
      </c>
      <c r="I42" s="604"/>
      <c r="J42" s="74">
        <v>138000</v>
      </c>
    </row>
    <row r="43" spans="1:10" s="61" customFormat="1" ht="15" customHeight="1" outlineLevel="1">
      <c r="A43" s="66"/>
      <c r="B43" s="67">
        <v>5</v>
      </c>
      <c r="C43" s="75" t="s">
        <v>385</v>
      </c>
      <c r="D43" s="614" t="s">
        <v>383</v>
      </c>
      <c r="E43" s="615"/>
      <c r="F43" s="69">
        <v>631</v>
      </c>
      <c r="G43" s="173">
        <v>31.97</v>
      </c>
      <c r="H43" s="603">
        <v>12</v>
      </c>
      <c r="I43" s="604"/>
      <c r="J43" s="74">
        <v>138000</v>
      </c>
    </row>
    <row r="44" spans="1:10" s="61" customFormat="1" ht="15.75" outlineLevel="1">
      <c r="A44" s="66"/>
      <c r="B44" s="67">
        <v>6</v>
      </c>
      <c r="C44" s="75" t="s">
        <v>505</v>
      </c>
      <c r="D44" s="614" t="s">
        <v>383</v>
      </c>
      <c r="E44" s="615"/>
      <c r="F44" s="69">
        <v>1</v>
      </c>
      <c r="G44" s="101">
        <v>5118.23</v>
      </c>
      <c r="H44" s="603">
        <v>12</v>
      </c>
      <c r="I44" s="604"/>
      <c r="J44" s="74">
        <v>61419.32</v>
      </c>
    </row>
    <row r="45" spans="1:10" s="61" customFormat="1" ht="15.75" outlineLevel="1">
      <c r="A45" s="560" t="s">
        <v>312</v>
      </c>
      <c r="B45" s="561"/>
      <c r="C45" s="561"/>
      <c r="D45" s="561"/>
      <c r="E45" s="561"/>
      <c r="F45" s="561"/>
      <c r="G45" s="561"/>
      <c r="H45" s="561"/>
      <c r="I45" s="562"/>
      <c r="J45" s="76">
        <f>SUM(J39:J44)</f>
        <v>1656356.32</v>
      </c>
    </row>
    <row r="46" spans="1:10" s="61" customFormat="1" ht="27.75" customHeight="1">
      <c r="A46" s="573" t="s">
        <v>514</v>
      </c>
      <c r="B46" s="574"/>
      <c r="C46" s="574"/>
      <c r="D46" s="574"/>
      <c r="E46" s="574"/>
      <c r="F46" s="574"/>
      <c r="G46" s="574"/>
      <c r="H46" s="574"/>
      <c r="I46" s="574"/>
      <c r="J46" s="574"/>
    </row>
    <row r="47" spans="1:10" ht="27">
      <c r="A47" s="77"/>
      <c r="B47" s="97" t="s">
        <v>296</v>
      </c>
      <c r="C47" s="63" t="s">
        <v>335</v>
      </c>
      <c r="D47" s="602" t="s">
        <v>336</v>
      </c>
      <c r="E47" s="602"/>
      <c r="F47" s="63" t="s">
        <v>337</v>
      </c>
      <c r="G47" s="63" t="s">
        <v>338</v>
      </c>
      <c r="H47" s="602" t="s">
        <v>339</v>
      </c>
      <c r="I47" s="602"/>
      <c r="J47" s="63" t="s">
        <v>340</v>
      </c>
    </row>
    <row r="48" spans="1:10" s="99" customFormat="1" ht="12.75">
      <c r="A48" s="98"/>
      <c r="B48" s="80">
        <v>1</v>
      </c>
      <c r="C48" s="80">
        <v>2</v>
      </c>
      <c r="D48" s="570">
        <v>3</v>
      </c>
      <c r="E48" s="572"/>
      <c r="F48" s="80">
        <v>4</v>
      </c>
      <c r="G48" s="80">
        <v>5</v>
      </c>
      <c r="H48" s="570">
        <v>6</v>
      </c>
      <c r="I48" s="572"/>
      <c r="J48" s="80" t="s">
        <v>341</v>
      </c>
    </row>
    <row r="49" spans="1:10" s="95" customFormat="1" ht="31.5" outlineLevel="2">
      <c r="A49" s="90"/>
      <c r="B49" s="91" t="s">
        <v>387</v>
      </c>
      <c r="C49" s="90" t="s">
        <v>388</v>
      </c>
      <c r="D49" s="616" t="s">
        <v>319</v>
      </c>
      <c r="E49" s="617"/>
      <c r="F49" s="106" t="s">
        <v>319</v>
      </c>
      <c r="G49" s="106" t="s">
        <v>319</v>
      </c>
      <c r="H49" s="618" t="s">
        <v>319</v>
      </c>
      <c r="I49" s="619"/>
      <c r="J49" s="94"/>
    </row>
    <row r="50" spans="1:10" s="61" customFormat="1" ht="63" outlineLevel="2">
      <c r="A50" s="66"/>
      <c r="B50" s="107" t="s">
        <v>320</v>
      </c>
      <c r="C50" s="66" t="s">
        <v>389</v>
      </c>
      <c r="D50" s="563" t="s">
        <v>390</v>
      </c>
      <c r="E50" s="565"/>
      <c r="F50" s="105">
        <v>3</v>
      </c>
      <c r="G50" s="101">
        <v>6000</v>
      </c>
      <c r="H50" s="605">
        <v>12</v>
      </c>
      <c r="I50" s="606"/>
      <c r="J50" s="74">
        <v>216000</v>
      </c>
    </row>
    <row r="51" spans="1:10" s="61" customFormat="1" ht="45.75" customHeight="1" outlineLevel="2">
      <c r="A51" s="66"/>
      <c r="B51" s="67" t="s">
        <v>322</v>
      </c>
      <c r="C51" s="66" t="s">
        <v>391</v>
      </c>
      <c r="D51" s="563" t="s">
        <v>392</v>
      </c>
      <c r="E51" s="565"/>
      <c r="F51" s="105">
        <v>3</v>
      </c>
      <c r="G51" s="101">
        <v>10000</v>
      </c>
      <c r="H51" s="605">
        <v>1</v>
      </c>
      <c r="I51" s="606"/>
      <c r="J51" s="74">
        <f aca="true" t="shared" si="0" ref="J51:J63">F51*G51*H51</f>
        <v>30000</v>
      </c>
    </row>
    <row r="52" spans="1:10" s="61" customFormat="1" ht="63" outlineLevel="2">
      <c r="A52" s="66"/>
      <c r="B52" s="107" t="s">
        <v>393</v>
      </c>
      <c r="C52" s="66" t="s">
        <v>394</v>
      </c>
      <c r="D52" s="563" t="s">
        <v>390</v>
      </c>
      <c r="E52" s="565"/>
      <c r="F52" s="105">
        <v>3</v>
      </c>
      <c r="G52" s="101">
        <v>2700</v>
      </c>
      <c r="H52" s="605">
        <v>12</v>
      </c>
      <c r="I52" s="606"/>
      <c r="J52" s="74">
        <f>F52*G52*H52</f>
        <v>97200</v>
      </c>
    </row>
    <row r="53" spans="1:10" s="61" customFormat="1" ht="47.25" outlineLevel="2">
      <c r="A53" s="66"/>
      <c r="B53" s="67" t="s">
        <v>395</v>
      </c>
      <c r="C53" s="66" t="s">
        <v>396</v>
      </c>
      <c r="D53" s="563" t="s">
        <v>392</v>
      </c>
      <c r="E53" s="565"/>
      <c r="F53" s="105">
        <v>1</v>
      </c>
      <c r="G53" s="101">
        <v>3200</v>
      </c>
      <c r="H53" s="605">
        <v>4</v>
      </c>
      <c r="I53" s="606"/>
      <c r="J53" s="74">
        <f t="shared" si="0"/>
        <v>12800</v>
      </c>
    </row>
    <row r="54" spans="1:10" s="61" customFormat="1" ht="31.5" outlineLevel="2">
      <c r="A54" s="66"/>
      <c r="B54" s="67" t="s">
        <v>397</v>
      </c>
      <c r="C54" s="66" t="s">
        <v>398</v>
      </c>
      <c r="D54" s="563"/>
      <c r="E54" s="565"/>
      <c r="F54" s="105"/>
      <c r="G54" s="101"/>
      <c r="H54" s="605"/>
      <c r="I54" s="606"/>
      <c r="J54" s="74"/>
    </row>
    <row r="55" spans="1:10" s="61" customFormat="1" ht="63" customHeight="1" outlineLevel="2">
      <c r="A55" s="66"/>
      <c r="B55" s="67"/>
      <c r="C55" s="66" t="s">
        <v>399</v>
      </c>
      <c r="D55" s="563" t="s">
        <v>400</v>
      </c>
      <c r="E55" s="565"/>
      <c r="F55" s="105">
        <v>30</v>
      </c>
      <c r="G55" s="101">
        <v>1000</v>
      </c>
      <c r="H55" s="605">
        <v>1</v>
      </c>
      <c r="I55" s="606"/>
      <c r="J55" s="74">
        <f t="shared" si="0"/>
        <v>30000</v>
      </c>
    </row>
    <row r="56" spans="1:10" s="61" customFormat="1" ht="31.5" outlineLevel="2">
      <c r="A56" s="66"/>
      <c r="B56" s="67" t="s">
        <v>401</v>
      </c>
      <c r="C56" s="66" t="s">
        <v>402</v>
      </c>
      <c r="D56" s="563"/>
      <c r="E56" s="565"/>
      <c r="F56" s="105"/>
      <c r="G56" s="101"/>
      <c r="H56" s="605"/>
      <c r="I56" s="606"/>
      <c r="J56" s="74"/>
    </row>
    <row r="57" spans="1:10" s="61" customFormat="1" ht="21" customHeight="1" outlineLevel="2">
      <c r="A57" s="66"/>
      <c r="B57" s="67"/>
      <c r="C57" s="66" t="s">
        <v>403</v>
      </c>
      <c r="D57" s="563" t="s">
        <v>404</v>
      </c>
      <c r="E57" s="565"/>
      <c r="F57" s="105">
        <v>3</v>
      </c>
      <c r="G57" s="101">
        <v>2113.6</v>
      </c>
      <c r="H57" s="605">
        <v>4</v>
      </c>
      <c r="I57" s="606"/>
      <c r="J57" s="74">
        <f>F57*G57*H57</f>
        <v>25363.199999999997</v>
      </c>
    </row>
    <row r="58" spans="1:10" s="61" customFormat="1" ht="18" customHeight="1" outlineLevel="2">
      <c r="A58" s="66"/>
      <c r="B58" s="67"/>
      <c r="C58" s="66" t="s">
        <v>405</v>
      </c>
      <c r="D58" s="563" t="s">
        <v>400</v>
      </c>
      <c r="E58" s="565"/>
      <c r="F58" s="105"/>
      <c r="G58" s="101"/>
      <c r="H58" s="605">
        <v>1</v>
      </c>
      <c r="I58" s="606"/>
      <c r="J58" s="74">
        <f t="shared" si="0"/>
        <v>0</v>
      </c>
    </row>
    <row r="59" spans="1:10" s="61" customFormat="1" ht="20.25" customHeight="1" outlineLevel="2">
      <c r="A59" s="66"/>
      <c r="B59" s="67"/>
      <c r="C59" s="66" t="s">
        <v>406</v>
      </c>
      <c r="D59" s="563" t="s">
        <v>407</v>
      </c>
      <c r="E59" s="565"/>
      <c r="F59" s="105">
        <v>30</v>
      </c>
      <c r="G59" s="101">
        <v>500</v>
      </c>
      <c r="H59" s="605">
        <v>1</v>
      </c>
      <c r="I59" s="606"/>
      <c r="J59" s="74">
        <f t="shared" si="0"/>
        <v>15000</v>
      </c>
    </row>
    <row r="60" spans="1:10" s="61" customFormat="1" ht="20.25" customHeight="1" outlineLevel="2">
      <c r="A60" s="66"/>
      <c r="B60" s="67"/>
      <c r="C60" s="66" t="s">
        <v>408</v>
      </c>
      <c r="D60" s="563" t="s">
        <v>409</v>
      </c>
      <c r="E60" s="565"/>
      <c r="F60" s="105"/>
      <c r="G60" s="101"/>
      <c r="H60" s="605">
        <v>12</v>
      </c>
      <c r="I60" s="606"/>
      <c r="J60" s="74">
        <f t="shared" si="0"/>
        <v>0</v>
      </c>
    </row>
    <row r="61" spans="1:10" s="61" customFormat="1" ht="20.25" customHeight="1" outlineLevel="2">
      <c r="A61" s="66"/>
      <c r="B61" s="67" t="s">
        <v>410</v>
      </c>
      <c r="C61" s="66" t="s">
        <v>411</v>
      </c>
      <c r="D61" s="563" t="s">
        <v>407</v>
      </c>
      <c r="E61" s="565"/>
      <c r="F61" s="105">
        <v>10</v>
      </c>
      <c r="G61" s="101">
        <v>3000</v>
      </c>
      <c r="H61" s="605">
        <v>1</v>
      </c>
      <c r="I61" s="606"/>
      <c r="J61" s="74">
        <f t="shared" si="0"/>
        <v>30000</v>
      </c>
    </row>
    <row r="62" spans="1:10" s="61" customFormat="1" ht="27" customHeight="1" outlineLevel="2">
      <c r="A62" s="66"/>
      <c r="B62" s="67" t="s">
        <v>412</v>
      </c>
      <c r="C62" s="66" t="s">
        <v>686</v>
      </c>
      <c r="D62" s="563">
        <v>1</v>
      </c>
      <c r="E62" s="565"/>
      <c r="F62" s="105">
        <v>1</v>
      </c>
      <c r="G62" s="101">
        <v>1</v>
      </c>
      <c r="H62" s="605">
        <v>19032.48</v>
      </c>
      <c r="I62" s="606"/>
      <c r="J62" s="74">
        <f t="shared" si="0"/>
        <v>19032.48</v>
      </c>
    </row>
    <row r="63" spans="1:10" s="61" customFormat="1" ht="27" customHeight="1" outlineLevel="2">
      <c r="A63" s="66"/>
      <c r="B63" s="67" t="s">
        <v>688</v>
      </c>
      <c r="C63" s="66" t="s">
        <v>689</v>
      </c>
      <c r="D63" s="206" t="s">
        <v>349</v>
      </c>
      <c r="E63" s="207"/>
      <c r="F63" s="105">
        <v>1</v>
      </c>
      <c r="G63" s="101">
        <v>1</v>
      </c>
      <c r="H63" s="605">
        <v>207600</v>
      </c>
      <c r="I63" s="606"/>
      <c r="J63" s="74">
        <f t="shared" si="0"/>
        <v>207600</v>
      </c>
    </row>
    <row r="64" spans="1:10" s="95" customFormat="1" ht="31.5" outlineLevel="2">
      <c r="A64" s="90"/>
      <c r="B64" s="91" t="s">
        <v>413</v>
      </c>
      <c r="C64" s="90" t="s">
        <v>414</v>
      </c>
      <c r="D64" s="616" t="s">
        <v>319</v>
      </c>
      <c r="E64" s="617"/>
      <c r="F64" s="106" t="s">
        <v>319</v>
      </c>
      <c r="G64" s="106" t="s">
        <v>319</v>
      </c>
      <c r="H64" s="618" t="s">
        <v>319</v>
      </c>
      <c r="I64" s="619"/>
      <c r="J64" s="94"/>
    </row>
    <row r="65" spans="1:10" s="61" customFormat="1" ht="78.75" outlineLevel="2">
      <c r="A65" s="66"/>
      <c r="B65" s="67" t="s">
        <v>325</v>
      </c>
      <c r="C65" s="66" t="s">
        <v>415</v>
      </c>
      <c r="D65" s="563" t="s">
        <v>416</v>
      </c>
      <c r="E65" s="565">
        <v>68</v>
      </c>
      <c r="F65" s="105">
        <v>3</v>
      </c>
      <c r="G65" s="101">
        <v>10000</v>
      </c>
      <c r="H65" s="605">
        <v>1</v>
      </c>
      <c r="I65" s="606"/>
      <c r="J65" s="74">
        <f>G65*H65*F65</f>
        <v>30000</v>
      </c>
    </row>
    <row r="66" spans="1:10" s="61" customFormat="1" ht="31.5" outlineLevel="2">
      <c r="A66" s="66"/>
      <c r="B66" s="67" t="s">
        <v>327</v>
      </c>
      <c r="C66" s="66" t="s">
        <v>417</v>
      </c>
      <c r="D66" s="563" t="s">
        <v>418</v>
      </c>
      <c r="E66" s="565"/>
      <c r="F66" s="105">
        <v>3</v>
      </c>
      <c r="G66" s="101">
        <v>1000</v>
      </c>
      <c r="H66" s="605">
        <v>12</v>
      </c>
      <c r="I66" s="606"/>
      <c r="J66" s="74">
        <f>F66*G66*H66</f>
        <v>36000</v>
      </c>
    </row>
    <row r="67" spans="1:10" s="61" customFormat="1" ht="47.25" outlineLevel="2">
      <c r="A67" s="66"/>
      <c r="B67" s="67" t="s">
        <v>329</v>
      </c>
      <c r="C67" s="66" t="s">
        <v>419</v>
      </c>
      <c r="D67" s="563" t="s">
        <v>418</v>
      </c>
      <c r="E67" s="565"/>
      <c r="F67" s="105">
        <v>3</v>
      </c>
      <c r="G67" s="101">
        <v>480</v>
      </c>
      <c r="H67" s="605">
        <v>12</v>
      </c>
      <c r="I67" s="606"/>
      <c r="J67" s="74">
        <f>F67*G67*H67</f>
        <v>17280</v>
      </c>
    </row>
    <row r="68" spans="1:10" s="61" customFormat="1" ht="31.5" outlineLevel="2">
      <c r="A68" s="66"/>
      <c r="B68" s="67" t="s">
        <v>331</v>
      </c>
      <c r="C68" s="66" t="s">
        <v>420</v>
      </c>
      <c r="D68" s="563" t="s">
        <v>418</v>
      </c>
      <c r="E68" s="565"/>
      <c r="F68" s="105">
        <v>3</v>
      </c>
      <c r="G68" s="101">
        <v>1300</v>
      </c>
      <c r="H68" s="605">
        <v>12</v>
      </c>
      <c r="I68" s="606"/>
      <c r="J68" s="74">
        <f>G68*H68</f>
        <v>15600</v>
      </c>
    </row>
    <row r="69" spans="1:10" s="61" customFormat="1" ht="47.25" outlineLevel="2">
      <c r="A69" s="66"/>
      <c r="B69" s="67" t="s">
        <v>421</v>
      </c>
      <c r="C69" s="66" t="s">
        <v>422</v>
      </c>
      <c r="D69" s="563" t="s">
        <v>416</v>
      </c>
      <c r="E69" s="565">
        <v>68</v>
      </c>
      <c r="F69" s="105">
        <v>3</v>
      </c>
      <c r="G69" s="101">
        <v>12000</v>
      </c>
      <c r="H69" s="605">
        <v>1</v>
      </c>
      <c r="I69" s="606"/>
      <c r="J69" s="74">
        <v>84409.22</v>
      </c>
    </row>
    <row r="70" spans="1:10" s="61" customFormat="1" ht="15.75" outlineLevel="2">
      <c r="A70" s="560" t="s">
        <v>312</v>
      </c>
      <c r="B70" s="561"/>
      <c r="C70" s="561"/>
      <c r="D70" s="561"/>
      <c r="E70" s="561"/>
      <c r="F70" s="561"/>
      <c r="G70" s="561"/>
      <c r="H70" s="561"/>
      <c r="I70" s="562"/>
      <c r="J70" s="103">
        <v>809192.11</v>
      </c>
    </row>
    <row r="71" spans="1:10" s="61" customFormat="1" ht="24" customHeight="1">
      <c r="A71" s="573" t="s">
        <v>515</v>
      </c>
      <c r="B71" s="574"/>
      <c r="C71" s="574"/>
      <c r="D71" s="574"/>
      <c r="E71" s="574"/>
      <c r="F71" s="574"/>
      <c r="G71" s="574"/>
      <c r="H71" s="574"/>
      <c r="I71" s="574"/>
      <c r="J71" s="574"/>
    </row>
    <row r="72" spans="1:10" ht="27">
      <c r="A72" s="77"/>
      <c r="B72" s="97" t="s">
        <v>296</v>
      </c>
      <c r="C72" s="63" t="s">
        <v>335</v>
      </c>
      <c r="D72" s="602" t="s">
        <v>336</v>
      </c>
      <c r="E72" s="602"/>
      <c r="F72" s="63" t="s">
        <v>337</v>
      </c>
      <c r="G72" s="63" t="s">
        <v>338</v>
      </c>
      <c r="H72" s="602" t="s">
        <v>339</v>
      </c>
      <c r="I72" s="602"/>
      <c r="J72" s="63" t="s">
        <v>340</v>
      </c>
    </row>
    <row r="73" spans="1:10" s="99" customFormat="1" ht="12.75">
      <c r="A73" s="98"/>
      <c r="B73" s="80">
        <v>1</v>
      </c>
      <c r="C73" s="80">
        <v>2</v>
      </c>
      <c r="D73" s="570">
        <v>3</v>
      </c>
      <c r="E73" s="572"/>
      <c r="F73" s="80">
        <v>4</v>
      </c>
      <c r="G73" s="80">
        <v>5</v>
      </c>
      <c r="H73" s="570">
        <v>6</v>
      </c>
      <c r="I73" s="572"/>
      <c r="J73" s="80" t="s">
        <v>341</v>
      </c>
    </row>
    <row r="74" spans="1:10" s="61" customFormat="1" ht="31.5" outlineLevel="2">
      <c r="A74" s="66"/>
      <c r="B74" s="67">
        <v>1</v>
      </c>
      <c r="C74" s="66" t="s">
        <v>425</v>
      </c>
      <c r="D74" s="563" t="s">
        <v>400</v>
      </c>
      <c r="E74" s="565"/>
      <c r="F74" s="70">
        <v>3</v>
      </c>
      <c r="G74" s="101">
        <v>1330</v>
      </c>
      <c r="H74" s="605">
        <v>12</v>
      </c>
      <c r="I74" s="606"/>
      <c r="J74" s="74">
        <f aca="true" t="shared" si="1" ref="J74:J82">F74*G74*H74</f>
        <v>47880</v>
      </c>
    </row>
    <row r="75" spans="1:10" s="61" customFormat="1" ht="31.5" outlineLevel="2">
      <c r="A75" s="66"/>
      <c r="B75" s="67">
        <v>2</v>
      </c>
      <c r="C75" s="66" t="s">
        <v>426</v>
      </c>
      <c r="D75" s="563" t="s">
        <v>400</v>
      </c>
      <c r="E75" s="565"/>
      <c r="F75" s="70">
        <v>3</v>
      </c>
      <c r="G75" s="101">
        <v>290</v>
      </c>
      <c r="H75" s="605">
        <v>12</v>
      </c>
      <c r="I75" s="606"/>
      <c r="J75" s="74">
        <f t="shared" si="1"/>
        <v>10440</v>
      </c>
    </row>
    <row r="76" spans="1:10" s="61" customFormat="1" ht="31.5" outlineLevel="2">
      <c r="A76" s="66"/>
      <c r="B76" s="67">
        <v>3</v>
      </c>
      <c r="C76" s="66" t="s">
        <v>427</v>
      </c>
      <c r="D76" s="563" t="s">
        <v>428</v>
      </c>
      <c r="E76" s="565"/>
      <c r="F76" s="70">
        <v>1</v>
      </c>
      <c r="G76" s="101">
        <v>3600</v>
      </c>
      <c r="H76" s="605">
        <v>12</v>
      </c>
      <c r="I76" s="606"/>
      <c r="J76" s="74">
        <f t="shared" si="1"/>
        <v>43200</v>
      </c>
    </row>
    <row r="77" spans="1:10" s="61" customFormat="1" ht="31.5" outlineLevel="2">
      <c r="A77" s="66"/>
      <c r="B77" s="67">
        <v>4</v>
      </c>
      <c r="C77" s="66" t="s">
        <v>429</v>
      </c>
      <c r="D77" s="563" t="s">
        <v>428</v>
      </c>
      <c r="E77" s="565"/>
      <c r="F77" s="70">
        <v>1</v>
      </c>
      <c r="G77" s="101">
        <v>20000</v>
      </c>
      <c r="H77" s="605">
        <v>1</v>
      </c>
      <c r="I77" s="606"/>
      <c r="J77" s="74">
        <f t="shared" si="1"/>
        <v>20000</v>
      </c>
    </row>
    <row r="78" spans="1:10" s="61" customFormat="1" ht="15.75" outlineLevel="2">
      <c r="A78" s="66"/>
      <c r="B78" s="67">
        <v>5</v>
      </c>
      <c r="C78" s="66" t="s">
        <v>430</v>
      </c>
      <c r="D78" s="563" t="s">
        <v>431</v>
      </c>
      <c r="E78" s="565"/>
      <c r="F78" s="70">
        <v>80</v>
      </c>
      <c r="G78" s="101">
        <v>2235</v>
      </c>
      <c r="H78" s="605">
        <v>1</v>
      </c>
      <c r="I78" s="606"/>
      <c r="J78" s="74">
        <f>F78*G78</f>
        <v>178800</v>
      </c>
    </row>
    <row r="79" spans="1:10" s="61" customFormat="1" ht="16.5" customHeight="1" outlineLevel="2">
      <c r="A79" s="66"/>
      <c r="B79" s="67">
        <v>6</v>
      </c>
      <c r="C79" s="66" t="s">
        <v>432</v>
      </c>
      <c r="D79" s="563" t="s">
        <v>431</v>
      </c>
      <c r="E79" s="565"/>
      <c r="F79" s="70"/>
      <c r="G79" s="101"/>
      <c r="H79" s="605">
        <v>12</v>
      </c>
      <c r="I79" s="606"/>
      <c r="J79" s="74">
        <f t="shared" si="1"/>
        <v>0</v>
      </c>
    </row>
    <row r="80" spans="1:10" s="61" customFormat="1" ht="30" customHeight="1" outlineLevel="2">
      <c r="A80" s="66"/>
      <c r="B80" s="67">
        <v>7</v>
      </c>
      <c r="C80" s="66" t="s">
        <v>433</v>
      </c>
      <c r="D80" s="563" t="s">
        <v>428</v>
      </c>
      <c r="E80" s="565"/>
      <c r="F80" s="70">
        <v>1</v>
      </c>
      <c r="G80" s="101">
        <v>7280</v>
      </c>
      <c r="H80" s="605">
        <v>1</v>
      </c>
      <c r="I80" s="606"/>
      <c r="J80" s="74">
        <f t="shared" si="1"/>
        <v>7280</v>
      </c>
    </row>
    <row r="81" spans="1:10" s="61" customFormat="1" ht="15.75" outlineLevel="2">
      <c r="A81" s="66"/>
      <c r="B81" s="67">
        <v>9</v>
      </c>
      <c r="C81" s="66" t="s">
        <v>614</v>
      </c>
      <c r="D81" s="563" t="s">
        <v>615</v>
      </c>
      <c r="E81" s="565"/>
      <c r="F81" s="70"/>
      <c r="G81" s="101"/>
      <c r="H81" s="605"/>
      <c r="I81" s="606"/>
      <c r="J81" s="74">
        <f t="shared" si="1"/>
        <v>0</v>
      </c>
    </row>
    <row r="82" spans="1:10" s="61" customFormat="1" ht="15.75" outlineLevel="2">
      <c r="A82" s="66"/>
      <c r="B82" s="67"/>
      <c r="C82" s="66"/>
      <c r="D82" s="563"/>
      <c r="E82" s="565"/>
      <c r="F82" s="70"/>
      <c r="G82" s="101"/>
      <c r="H82" s="605"/>
      <c r="I82" s="606"/>
      <c r="J82" s="74">
        <f t="shared" si="1"/>
        <v>0</v>
      </c>
    </row>
    <row r="83" spans="1:10" s="61" customFormat="1" ht="15.75" outlineLevel="1">
      <c r="A83" s="560" t="s">
        <v>312</v>
      </c>
      <c r="B83" s="561"/>
      <c r="C83" s="561"/>
      <c r="D83" s="561"/>
      <c r="E83" s="561"/>
      <c r="F83" s="561"/>
      <c r="G83" s="561"/>
      <c r="H83" s="561"/>
      <c r="I83" s="562"/>
      <c r="J83" s="103">
        <f>SUM(J74:J82)</f>
        <v>307600</v>
      </c>
    </row>
    <row r="84" spans="1:10" s="61" customFormat="1" ht="32.25" customHeight="1">
      <c r="A84" s="573" t="s">
        <v>516</v>
      </c>
      <c r="B84" s="574"/>
      <c r="C84" s="574"/>
      <c r="D84" s="574"/>
      <c r="E84" s="574"/>
      <c r="F84" s="574"/>
      <c r="G84" s="574"/>
      <c r="H84" s="574"/>
      <c r="I84" s="574"/>
      <c r="J84" s="574"/>
    </row>
    <row r="85" spans="1:10" s="61" customFormat="1" ht="78.75">
      <c r="A85" s="108"/>
      <c r="B85" s="109" t="s">
        <v>296</v>
      </c>
      <c r="C85" s="620" t="s">
        <v>335</v>
      </c>
      <c r="D85" s="621"/>
      <c r="E85" s="621"/>
      <c r="F85" s="622"/>
      <c r="G85" s="110" t="s">
        <v>434</v>
      </c>
      <c r="H85" s="623" t="s">
        <v>315</v>
      </c>
      <c r="I85" s="623"/>
      <c r="J85" s="110" t="s">
        <v>435</v>
      </c>
    </row>
    <row r="86" spans="1:10" s="61" customFormat="1" ht="15.75">
      <c r="A86" s="111"/>
      <c r="B86" s="112">
        <v>1</v>
      </c>
      <c r="C86" s="624">
        <v>2</v>
      </c>
      <c r="D86" s="625"/>
      <c r="E86" s="625"/>
      <c r="F86" s="626"/>
      <c r="G86" s="65">
        <v>3</v>
      </c>
      <c r="H86" s="624">
        <v>4</v>
      </c>
      <c r="I86" s="626"/>
      <c r="J86" s="65" t="s">
        <v>317</v>
      </c>
    </row>
    <row r="87" spans="1:10" s="95" customFormat="1" ht="15.75" outlineLevel="1">
      <c r="A87" s="90"/>
      <c r="B87" s="91">
        <v>1</v>
      </c>
      <c r="C87" s="627" t="s">
        <v>436</v>
      </c>
      <c r="D87" s="628"/>
      <c r="E87" s="628"/>
      <c r="F87" s="629"/>
      <c r="G87" s="113" t="s">
        <v>319</v>
      </c>
      <c r="H87" s="630" t="s">
        <v>319</v>
      </c>
      <c r="I87" s="630"/>
      <c r="J87" s="94">
        <f>J88+J89</f>
        <v>0</v>
      </c>
    </row>
    <row r="88" spans="1:10" s="61" customFormat="1" ht="27.75" customHeight="1" outlineLevel="1">
      <c r="A88" s="66"/>
      <c r="B88" s="67" t="s">
        <v>320</v>
      </c>
      <c r="C88" s="631" t="s">
        <v>437</v>
      </c>
      <c r="D88" s="632"/>
      <c r="E88" s="632"/>
      <c r="F88" s="633"/>
      <c r="G88" s="115"/>
      <c r="H88" s="634"/>
      <c r="I88" s="634"/>
      <c r="J88" s="74">
        <f>D88*H88/100</f>
        <v>0</v>
      </c>
    </row>
    <row r="89" spans="1:10" s="61" customFormat="1" ht="15.75" outlineLevel="1">
      <c r="A89" s="66"/>
      <c r="B89" s="67" t="s">
        <v>322</v>
      </c>
      <c r="C89" s="631" t="s">
        <v>438</v>
      </c>
      <c r="D89" s="632"/>
      <c r="E89" s="632"/>
      <c r="F89" s="633"/>
      <c r="G89" s="115"/>
      <c r="H89" s="634"/>
      <c r="I89" s="634"/>
      <c r="J89" s="74">
        <f>D89*H89/100</f>
        <v>0</v>
      </c>
    </row>
    <row r="90" spans="1:10" s="95" customFormat="1" ht="15.75" outlineLevel="1">
      <c r="A90" s="90"/>
      <c r="B90" s="91">
        <v>2</v>
      </c>
      <c r="C90" s="627" t="s">
        <v>439</v>
      </c>
      <c r="D90" s="628"/>
      <c r="E90" s="628"/>
      <c r="F90" s="629"/>
      <c r="G90" s="113" t="s">
        <v>319</v>
      </c>
      <c r="H90" s="630" t="s">
        <v>319</v>
      </c>
      <c r="I90" s="630"/>
      <c r="J90" s="74">
        <f>J92</f>
        <v>268814</v>
      </c>
    </row>
    <row r="91" spans="1:10" s="61" customFormat="1" ht="15.75" outlineLevel="1">
      <c r="A91" s="66"/>
      <c r="B91" s="67" t="s">
        <v>325</v>
      </c>
      <c r="C91" s="631" t="s">
        <v>440</v>
      </c>
      <c r="D91" s="632"/>
      <c r="E91" s="632"/>
      <c r="F91" s="633"/>
      <c r="G91" s="115">
        <v>11126504</v>
      </c>
      <c r="H91" s="634">
        <v>1.5</v>
      </c>
      <c r="I91" s="634"/>
      <c r="J91" s="74">
        <f>D91*H91/100</f>
        <v>0</v>
      </c>
    </row>
    <row r="92" spans="1:10" s="61" customFormat="1" ht="15.75" outlineLevel="1">
      <c r="A92" s="66"/>
      <c r="B92" s="67"/>
      <c r="C92" s="631"/>
      <c r="D92" s="632"/>
      <c r="E92" s="632"/>
      <c r="F92" s="633"/>
      <c r="G92" s="115">
        <v>17921100</v>
      </c>
      <c r="H92" s="634">
        <v>1.5</v>
      </c>
      <c r="I92" s="634"/>
      <c r="J92" s="74">
        <v>268814</v>
      </c>
    </row>
    <row r="93" spans="1:10" s="95" customFormat="1" ht="15.75" outlineLevel="1">
      <c r="A93" s="90"/>
      <c r="B93" s="91">
        <v>3</v>
      </c>
      <c r="C93" s="627" t="s">
        <v>441</v>
      </c>
      <c r="D93" s="628"/>
      <c r="E93" s="628"/>
      <c r="F93" s="629"/>
      <c r="G93" s="113" t="s">
        <v>319</v>
      </c>
      <c r="H93" s="634"/>
      <c r="I93" s="634"/>
      <c r="J93" s="94">
        <v>0</v>
      </c>
    </row>
    <row r="94" spans="1:10" s="61" customFormat="1" ht="15.75" outlineLevel="1">
      <c r="A94" s="66"/>
      <c r="B94" s="67" t="s">
        <v>442</v>
      </c>
      <c r="C94" s="631" t="s">
        <v>443</v>
      </c>
      <c r="D94" s="632"/>
      <c r="E94" s="632"/>
      <c r="F94" s="633"/>
      <c r="G94" s="116"/>
      <c r="H94" s="634"/>
      <c r="I94" s="634"/>
      <c r="J94" s="94"/>
    </row>
    <row r="95" spans="1:10" s="61" customFormat="1" ht="15.75" outlineLevel="1">
      <c r="A95" s="66"/>
      <c r="B95" s="67"/>
      <c r="C95" s="631"/>
      <c r="D95" s="632"/>
      <c r="E95" s="632"/>
      <c r="F95" s="633"/>
      <c r="G95" s="116"/>
      <c r="H95" s="634"/>
      <c r="I95" s="634"/>
      <c r="J95" s="74">
        <f>D95*H95/100</f>
        <v>0</v>
      </c>
    </row>
    <row r="96" spans="1:10" s="61" customFormat="1" ht="15.75" outlineLevel="1">
      <c r="A96" s="560" t="s">
        <v>312</v>
      </c>
      <c r="B96" s="561"/>
      <c r="C96" s="561"/>
      <c r="D96" s="561"/>
      <c r="E96" s="561"/>
      <c r="F96" s="561"/>
      <c r="G96" s="561"/>
      <c r="H96" s="561"/>
      <c r="I96" s="562"/>
      <c r="J96" s="76">
        <f>J87+J90+J94</f>
        <v>268814</v>
      </c>
    </row>
    <row r="97" spans="1:10" s="61" customFormat="1" ht="24" customHeight="1">
      <c r="A97" s="573" t="s">
        <v>517</v>
      </c>
      <c r="B97" s="574"/>
      <c r="C97" s="574"/>
      <c r="D97" s="574"/>
      <c r="E97" s="574"/>
      <c r="F97" s="574"/>
      <c r="G97" s="574"/>
      <c r="H97" s="574"/>
      <c r="I97" s="574"/>
      <c r="J97" s="607"/>
    </row>
    <row r="98" spans="1:10" ht="25.5">
      <c r="A98" s="77"/>
      <c r="B98" s="78" t="s">
        <v>296</v>
      </c>
      <c r="C98" s="63" t="s">
        <v>335</v>
      </c>
      <c r="D98" s="575" t="s">
        <v>336</v>
      </c>
      <c r="E98" s="577"/>
      <c r="F98" s="575" t="s">
        <v>337</v>
      </c>
      <c r="G98" s="577"/>
      <c r="H98" s="575" t="s">
        <v>345</v>
      </c>
      <c r="I98" s="577"/>
      <c r="J98" s="63" t="s">
        <v>340</v>
      </c>
    </row>
    <row r="99" spans="1:10" ht="13.5">
      <c r="A99" s="77"/>
      <c r="B99" s="80">
        <v>1</v>
      </c>
      <c r="C99" s="80">
        <v>2</v>
      </c>
      <c r="D99" s="570">
        <v>3</v>
      </c>
      <c r="E99" s="572"/>
      <c r="F99" s="570">
        <v>4</v>
      </c>
      <c r="G99" s="572"/>
      <c r="H99" s="570">
        <v>5</v>
      </c>
      <c r="I99" s="572"/>
      <c r="J99" s="80" t="s">
        <v>346</v>
      </c>
    </row>
    <row r="100" spans="1:10" s="61" customFormat="1" ht="15.75" outlineLevel="1">
      <c r="A100" s="66"/>
      <c r="B100" s="67">
        <v>1</v>
      </c>
      <c r="C100" s="75" t="s">
        <v>444</v>
      </c>
      <c r="D100" s="603"/>
      <c r="E100" s="604"/>
      <c r="F100" s="608"/>
      <c r="G100" s="609"/>
      <c r="H100" s="610"/>
      <c r="I100" s="611"/>
      <c r="J100" s="82">
        <f>D100*F100*H100</f>
        <v>0</v>
      </c>
    </row>
    <row r="101" spans="1:10" s="61" customFormat="1" ht="15.75" outlineLevel="1">
      <c r="A101" s="66"/>
      <c r="B101" s="67">
        <v>2</v>
      </c>
      <c r="C101" s="75" t="s">
        <v>445</v>
      </c>
      <c r="D101" s="603"/>
      <c r="E101" s="604"/>
      <c r="F101" s="608">
        <v>1</v>
      </c>
      <c r="G101" s="609"/>
      <c r="H101" s="610">
        <v>8415.69</v>
      </c>
      <c r="I101" s="611"/>
      <c r="J101" s="82">
        <v>8415.69</v>
      </c>
    </row>
    <row r="102" spans="1:10" s="61" customFormat="1" ht="15.75" outlineLevel="1">
      <c r="A102" s="83" t="s">
        <v>312</v>
      </c>
      <c r="B102" s="84"/>
      <c r="C102" s="561" t="s">
        <v>312</v>
      </c>
      <c r="D102" s="561"/>
      <c r="E102" s="561"/>
      <c r="F102" s="561"/>
      <c r="G102" s="561"/>
      <c r="H102" s="561"/>
      <c r="I102" s="562"/>
      <c r="J102" s="76">
        <f>SUM(J100:J101)</f>
        <v>8415.69</v>
      </c>
    </row>
    <row r="103" spans="1:10" s="61" customFormat="1" ht="22.5" customHeight="1">
      <c r="A103" s="573" t="s">
        <v>518</v>
      </c>
      <c r="B103" s="574"/>
      <c r="C103" s="574"/>
      <c r="D103" s="574"/>
      <c r="E103" s="574"/>
      <c r="F103" s="574"/>
      <c r="G103" s="574"/>
      <c r="H103" s="574"/>
      <c r="I103" s="574"/>
      <c r="J103" s="607"/>
    </row>
    <row r="104" spans="1:10" ht="25.5">
      <c r="A104" s="77"/>
      <c r="B104" s="78" t="s">
        <v>296</v>
      </c>
      <c r="C104" s="63" t="s">
        <v>335</v>
      </c>
      <c r="D104" s="575" t="s">
        <v>336</v>
      </c>
      <c r="E104" s="577"/>
      <c r="F104" s="575" t="s">
        <v>337</v>
      </c>
      <c r="G104" s="577"/>
      <c r="H104" s="575" t="s">
        <v>347</v>
      </c>
      <c r="I104" s="577"/>
      <c r="J104" s="63" t="s">
        <v>340</v>
      </c>
    </row>
    <row r="105" spans="1:10" ht="13.5">
      <c r="A105" s="77"/>
      <c r="B105" s="80">
        <v>1</v>
      </c>
      <c r="C105" s="80">
        <v>2</v>
      </c>
      <c r="D105" s="570">
        <v>3</v>
      </c>
      <c r="E105" s="572"/>
      <c r="F105" s="570">
        <v>4</v>
      </c>
      <c r="G105" s="572"/>
      <c r="H105" s="570">
        <v>5</v>
      </c>
      <c r="I105" s="572"/>
      <c r="J105" s="80" t="s">
        <v>346</v>
      </c>
    </row>
    <row r="106" spans="1:10" s="61" customFormat="1" ht="15.75" outlineLevel="1">
      <c r="A106" s="66"/>
      <c r="B106" s="67">
        <v>1</v>
      </c>
      <c r="C106" s="75" t="s">
        <v>348</v>
      </c>
      <c r="D106" s="603" t="s">
        <v>349</v>
      </c>
      <c r="E106" s="604"/>
      <c r="F106" s="608"/>
      <c r="G106" s="609"/>
      <c r="H106" s="610"/>
      <c r="I106" s="611"/>
      <c r="J106" s="82">
        <f>SUM(J108:J111)</f>
        <v>0</v>
      </c>
    </row>
    <row r="107" spans="1:10" s="61" customFormat="1" ht="15.75" outlineLevel="1">
      <c r="A107" s="66"/>
      <c r="B107" s="67"/>
      <c r="C107" s="75" t="s">
        <v>350</v>
      </c>
      <c r="D107" s="603"/>
      <c r="E107" s="604"/>
      <c r="F107" s="608"/>
      <c r="G107" s="609"/>
      <c r="H107" s="610"/>
      <c r="I107" s="611"/>
      <c r="J107" s="82"/>
    </row>
    <row r="108" spans="1:10" s="61" customFormat="1" ht="15.75" outlineLevel="1">
      <c r="A108" s="66"/>
      <c r="B108" s="67"/>
      <c r="C108" s="75"/>
      <c r="D108" s="603"/>
      <c r="E108" s="604"/>
      <c r="F108" s="608"/>
      <c r="G108" s="609"/>
      <c r="H108" s="610"/>
      <c r="I108" s="611"/>
      <c r="J108" s="82">
        <f>F108*H108</f>
        <v>0</v>
      </c>
    </row>
    <row r="109" spans="1:10" s="61" customFormat="1" ht="15.75" outlineLevel="1">
      <c r="A109" s="66"/>
      <c r="B109" s="67"/>
      <c r="C109" s="75"/>
      <c r="D109" s="603"/>
      <c r="E109" s="604"/>
      <c r="F109" s="608"/>
      <c r="G109" s="609"/>
      <c r="H109" s="610"/>
      <c r="I109" s="611"/>
      <c r="J109" s="82">
        <f>F109*H109</f>
        <v>0</v>
      </c>
    </row>
    <row r="110" spans="1:10" s="61" customFormat="1" ht="15.75" outlineLevel="1">
      <c r="A110" s="66"/>
      <c r="B110" s="67"/>
      <c r="C110" s="75"/>
      <c r="D110" s="603"/>
      <c r="E110" s="604"/>
      <c r="F110" s="608"/>
      <c r="G110" s="609"/>
      <c r="H110" s="610"/>
      <c r="I110" s="611"/>
      <c r="J110" s="82">
        <f>F110*H110</f>
        <v>0</v>
      </c>
    </row>
    <row r="111" spans="1:10" s="61" customFormat="1" ht="15.75" outlineLevel="1">
      <c r="A111" s="66"/>
      <c r="B111" s="67"/>
      <c r="C111" s="75"/>
      <c r="D111" s="603"/>
      <c r="E111" s="604"/>
      <c r="F111" s="608"/>
      <c r="G111" s="609"/>
      <c r="H111" s="610"/>
      <c r="I111" s="611"/>
      <c r="J111" s="82">
        <f>F111*H111</f>
        <v>0</v>
      </c>
    </row>
    <row r="112" spans="1:10" s="61" customFormat="1" ht="15.75" outlineLevel="1">
      <c r="A112" s="83" t="s">
        <v>312</v>
      </c>
      <c r="B112" s="84"/>
      <c r="C112" s="561" t="s">
        <v>312</v>
      </c>
      <c r="D112" s="561"/>
      <c r="E112" s="561"/>
      <c r="F112" s="561"/>
      <c r="G112" s="561"/>
      <c r="H112" s="561"/>
      <c r="I112" s="562"/>
      <c r="J112" s="76">
        <f>J106</f>
        <v>0</v>
      </c>
    </row>
    <row r="113" spans="1:10" s="61" customFormat="1" ht="25.5" customHeight="1">
      <c r="A113" s="573" t="s">
        <v>519</v>
      </c>
      <c r="B113" s="574"/>
      <c r="C113" s="574"/>
      <c r="D113" s="574"/>
      <c r="E113" s="574"/>
      <c r="F113" s="574"/>
      <c r="G113" s="574"/>
      <c r="H113" s="574"/>
      <c r="I113" s="574"/>
      <c r="J113" s="607"/>
    </row>
    <row r="114" spans="1:10" ht="25.5">
      <c r="A114" s="77"/>
      <c r="B114" s="78" t="s">
        <v>296</v>
      </c>
      <c r="C114" s="63" t="s">
        <v>446</v>
      </c>
      <c r="D114" s="575" t="s">
        <v>447</v>
      </c>
      <c r="E114" s="577"/>
      <c r="F114" s="575" t="s">
        <v>345</v>
      </c>
      <c r="G114" s="577"/>
      <c r="H114" s="575" t="s">
        <v>448</v>
      </c>
      <c r="I114" s="577"/>
      <c r="J114" s="63" t="s">
        <v>340</v>
      </c>
    </row>
    <row r="115" spans="1:10" ht="13.5">
      <c r="A115" s="77"/>
      <c r="B115" s="80">
        <v>1</v>
      </c>
      <c r="C115" s="80">
        <v>2</v>
      </c>
      <c r="D115" s="570">
        <v>3</v>
      </c>
      <c r="E115" s="572"/>
      <c r="F115" s="570">
        <v>4</v>
      </c>
      <c r="G115" s="572"/>
      <c r="H115" s="570">
        <v>5</v>
      </c>
      <c r="I115" s="572"/>
      <c r="J115" s="80" t="s">
        <v>363</v>
      </c>
    </row>
    <row r="116" spans="1:10" s="95" customFormat="1" ht="31.5" outlineLevel="1">
      <c r="A116" s="90"/>
      <c r="B116" s="91">
        <v>1</v>
      </c>
      <c r="C116" s="90" t="s">
        <v>449</v>
      </c>
      <c r="D116" s="639">
        <f>D117+D118</f>
        <v>0</v>
      </c>
      <c r="E116" s="640"/>
      <c r="F116" s="641" t="s">
        <v>319</v>
      </c>
      <c r="G116" s="642"/>
      <c r="H116" s="643">
        <v>160</v>
      </c>
      <c r="I116" s="644"/>
      <c r="J116" s="117">
        <f>J117+J118</f>
        <v>30031.940000000002</v>
      </c>
    </row>
    <row r="117" spans="1:10" s="61" customFormat="1" ht="31.5" outlineLevel="1">
      <c r="A117" s="66"/>
      <c r="B117" s="67"/>
      <c r="C117" s="66" t="s">
        <v>450</v>
      </c>
      <c r="D117" s="605"/>
      <c r="E117" s="606"/>
      <c r="F117" s="608"/>
      <c r="G117" s="609"/>
      <c r="H117" s="610">
        <v>160</v>
      </c>
      <c r="I117" s="611"/>
      <c r="J117" s="82">
        <v>20000</v>
      </c>
    </row>
    <row r="118" spans="1:10" s="61" customFormat="1" ht="15.75" outlineLevel="1">
      <c r="A118" s="66"/>
      <c r="B118" s="67"/>
      <c r="C118" s="66" t="s">
        <v>451</v>
      </c>
      <c r="D118" s="605"/>
      <c r="E118" s="606"/>
      <c r="F118" s="608"/>
      <c r="G118" s="609"/>
      <c r="H118" s="610">
        <v>160</v>
      </c>
      <c r="I118" s="611"/>
      <c r="J118" s="82">
        <v>10031.94</v>
      </c>
    </row>
    <row r="119" spans="1:10" s="95" customFormat="1" ht="31.5" outlineLevel="1">
      <c r="A119" s="90"/>
      <c r="B119" s="91">
        <v>2</v>
      </c>
      <c r="C119" s="90" t="s">
        <v>452</v>
      </c>
      <c r="D119" s="639">
        <f>D120+D121</f>
        <v>0</v>
      </c>
      <c r="E119" s="640"/>
      <c r="F119" s="641" t="s">
        <v>319</v>
      </c>
      <c r="G119" s="642"/>
      <c r="H119" s="643">
        <v>160</v>
      </c>
      <c r="I119" s="644"/>
      <c r="J119" s="117">
        <f>J120+J121</f>
        <v>18645.16</v>
      </c>
    </row>
    <row r="120" spans="1:10" s="61" customFormat="1" ht="31.5" outlineLevel="1">
      <c r="A120" s="66"/>
      <c r="B120" s="67"/>
      <c r="C120" s="66" t="s">
        <v>450</v>
      </c>
      <c r="D120" s="605"/>
      <c r="E120" s="606"/>
      <c r="F120" s="608"/>
      <c r="G120" s="609"/>
      <c r="H120" s="610">
        <v>160</v>
      </c>
      <c r="I120" s="611"/>
      <c r="J120" s="82">
        <v>10000</v>
      </c>
    </row>
    <row r="121" spans="1:10" s="61" customFormat="1" ht="15.75" outlineLevel="1">
      <c r="A121" s="66"/>
      <c r="B121" s="67"/>
      <c r="C121" s="66" t="s">
        <v>451</v>
      </c>
      <c r="D121" s="605"/>
      <c r="E121" s="606"/>
      <c r="F121" s="608"/>
      <c r="G121" s="609"/>
      <c r="H121" s="610">
        <v>160</v>
      </c>
      <c r="I121" s="611"/>
      <c r="J121" s="82">
        <v>8645.16</v>
      </c>
    </row>
    <row r="122" spans="1:10" s="61" customFormat="1" ht="15.75" outlineLevel="1">
      <c r="A122" s="83" t="s">
        <v>312</v>
      </c>
      <c r="B122" s="84"/>
      <c r="C122" s="561" t="s">
        <v>312</v>
      </c>
      <c r="D122" s="561"/>
      <c r="E122" s="561"/>
      <c r="F122" s="561"/>
      <c r="G122" s="561"/>
      <c r="H122" s="561"/>
      <c r="I122" s="562"/>
      <c r="J122" s="76">
        <f>J116+J119</f>
        <v>48677.100000000006</v>
      </c>
    </row>
    <row r="123" spans="1:10" s="61" customFormat="1" ht="27" customHeight="1">
      <c r="A123" s="573" t="s">
        <v>520</v>
      </c>
      <c r="B123" s="574"/>
      <c r="C123" s="574"/>
      <c r="D123" s="574"/>
      <c r="E123" s="574"/>
      <c r="F123" s="574"/>
      <c r="G123" s="574"/>
      <c r="H123" s="574"/>
      <c r="I123" s="574"/>
      <c r="J123" s="607"/>
    </row>
    <row r="124" spans="1:10" s="121" customFormat="1" ht="30" customHeight="1">
      <c r="A124" s="118"/>
      <c r="B124" s="119" t="s">
        <v>296</v>
      </c>
      <c r="C124" s="120" t="s">
        <v>335</v>
      </c>
      <c r="D124" s="645" t="s">
        <v>453</v>
      </c>
      <c r="E124" s="646"/>
      <c r="F124" s="645" t="s">
        <v>454</v>
      </c>
      <c r="G124" s="646"/>
      <c r="H124" s="645" t="s">
        <v>347</v>
      </c>
      <c r="I124" s="646"/>
      <c r="J124" s="120" t="s">
        <v>340</v>
      </c>
    </row>
    <row r="125" spans="1:10" s="121" customFormat="1" ht="30">
      <c r="A125" s="118"/>
      <c r="B125" s="122">
        <v>1</v>
      </c>
      <c r="C125" s="122">
        <v>2</v>
      </c>
      <c r="D125" s="647">
        <v>3</v>
      </c>
      <c r="E125" s="648"/>
      <c r="F125" s="647">
        <v>4</v>
      </c>
      <c r="G125" s="648"/>
      <c r="H125" s="647">
        <v>5</v>
      </c>
      <c r="I125" s="648"/>
      <c r="J125" s="122" t="s">
        <v>455</v>
      </c>
    </row>
    <row r="126" spans="1:10" s="61" customFormat="1" ht="15.75" outlineLevel="1">
      <c r="A126" s="66"/>
      <c r="B126" s="67">
        <v>1</v>
      </c>
      <c r="C126" s="75" t="s">
        <v>456</v>
      </c>
      <c r="D126" s="605"/>
      <c r="E126" s="606"/>
      <c r="F126" s="608"/>
      <c r="G126" s="609"/>
      <c r="H126" s="610"/>
      <c r="I126" s="611"/>
      <c r="J126" s="82">
        <f>J128+J131</f>
        <v>0</v>
      </c>
    </row>
    <row r="127" spans="1:10" s="61" customFormat="1" ht="31.5" outlineLevel="1">
      <c r="A127" s="66"/>
      <c r="B127" s="67"/>
      <c r="C127" s="66" t="s">
        <v>457</v>
      </c>
      <c r="D127" s="605"/>
      <c r="E127" s="606"/>
      <c r="F127" s="608"/>
      <c r="G127" s="609"/>
      <c r="H127" s="610"/>
      <c r="I127" s="611"/>
      <c r="J127" s="82"/>
    </row>
    <row r="128" spans="1:10" s="61" customFormat="1" ht="15.75" outlineLevel="1">
      <c r="A128" s="66"/>
      <c r="B128" s="67"/>
      <c r="C128" s="75"/>
      <c r="D128" s="605"/>
      <c r="E128" s="606"/>
      <c r="F128" s="608"/>
      <c r="G128" s="609"/>
      <c r="H128" s="610"/>
      <c r="I128" s="611"/>
      <c r="J128" s="82">
        <f>F128*D128/100*H128*9/1000</f>
        <v>0</v>
      </c>
    </row>
    <row r="129" spans="1:10" s="61" customFormat="1" ht="15.75" outlineLevel="1">
      <c r="A129" s="66"/>
      <c r="B129" s="67"/>
      <c r="C129" s="75"/>
      <c r="D129" s="605"/>
      <c r="E129" s="606"/>
      <c r="F129" s="608"/>
      <c r="G129" s="609"/>
      <c r="H129" s="610"/>
      <c r="I129" s="611"/>
      <c r="J129" s="82">
        <f>F129*D129/100*H129*9/1000</f>
        <v>0</v>
      </c>
    </row>
    <row r="130" spans="1:10" s="61" customFormat="1" ht="31.5" outlineLevel="1">
      <c r="A130" s="66"/>
      <c r="B130" s="67">
        <v>2</v>
      </c>
      <c r="C130" s="66" t="s">
        <v>458</v>
      </c>
      <c r="D130" s="605"/>
      <c r="E130" s="606"/>
      <c r="F130" s="608"/>
      <c r="G130" s="609"/>
      <c r="H130" s="610"/>
      <c r="I130" s="611"/>
      <c r="J130" s="82">
        <f>SUM(J132:J133)</f>
        <v>0</v>
      </c>
    </row>
    <row r="131" spans="1:10" s="61" customFormat="1" ht="31.5" outlineLevel="1">
      <c r="A131" s="66"/>
      <c r="B131" s="67"/>
      <c r="C131" s="66" t="s">
        <v>457</v>
      </c>
      <c r="D131" s="605"/>
      <c r="E131" s="606"/>
      <c r="F131" s="608"/>
      <c r="G131" s="609"/>
      <c r="H131" s="610"/>
      <c r="I131" s="611"/>
      <c r="J131" s="82"/>
    </row>
    <row r="132" spans="1:10" s="61" customFormat="1" ht="15.75" outlineLevel="1">
      <c r="A132" s="66"/>
      <c r="B132" s="67"/>
      <c r="C132" s="75"/>
      <c r="D132" s="605"/>
      <c r="E132" s="606"/>
      <c r="F132" s="608"/>
      <c r="G132" s="609"/>
      <c r="H132" s="610"/>
      <c r="I132" s="611"/>
      <c r="J132" s="82"/>
    </row>
    <row r="133" spans="1:10" s="61" customFormat="1" ht="15.75" outlineLevel="1">
      <c r="A133" s="66"/>
      <c r="B133" s="67"/>
      <c r="C133" s="75"/>
      <c r="D133" s="605"/>
      <c r="E133" s="606"/>
      <c r="F133" s="608"/>
      <c r="G133" s="609"/>
      <c r="H133" s="610"/>
      <c r="I133" s="611"/>
      <c r="J133" s="82"/>
    </row>
    <row r="134" spans="1:10" s="61" customFormat="1" ht="15.75" outlineLevel="1">
      <c r="A134" s="83" t="s">
        <v>312</v>
      </c>
      <c r="B134" s="84"/>
      <c r="C134" s="561" t="s">
        <v>312</v>
      </c>
      <c r="D134" s="561"/>
      <c r="E134" s="561"/>
      <c r="F134" s="561"/>
      <c r="G134" s="561"/>
      <c r="H134" s="561"/>
      <c r="I134" s="562"/>
      <c r="J134" s="76">
        <f>J126+J130</f>
        <v>0</v>
      </c>
    </row>
    <row r="135" spans="1:10" s="61" customFormat="1" ht="28.5" customHeight="1">
      <c r="A135" s="573" t="s">
        <v>521</v>
      </c>
      <c r="B135" s="574"/>
      <c r="C135" s="574"/>
      <c r="D135" s="574"/>
      <c r="E135" s="574"/>
      <c r="F135" s="574"/>
      <c r="G135" s="574"/>
      <c r="H135" s="574"/>
      <c r="I135" s="574"/>
      <c r="J135" s="607"/>
    </row>
    <row r="136" spans="1:10" ht="25.5">
      <c r="A136" s="77"/>
      <c r="B136" s="78" t="s">
        <v>296</v>
      </c>
      <c r="C136" s="63" t="s">
        <v>335</v>
      </c>
      <c r="D136" s="575" t="s">
        <v>336</v>
      </c>
      <c r="E136" s="577"/>
      <c r="F136" s="575" t="s">
        <v>337</v>
      </c>
      <c r="G136" s="577"/>
      <c r="H136" s="575" t="s">
        <v>347</v>
      </c>
      <c r="I136" s="577"/>
      <c r="J136" s="63" t="s">
        <v>340</v>
      </c>
    </row>
    <row r="137" spans="1:10" ht="13.5">
      <c r="A137" s="77"/>
      <c r="B137" s="80">
        <v>1</v>
      </c>
      <c r="C137" s="80">
        <v>2</v>
      </c>
      <c r="D137" s="570">
        <v>3</v>
      </c>
      <c r="E137" s="572"/>
      <c r="F137" s="570">
        <v>4</v>
      </c>
      <c r="G137" s="572"/>
      <c r="H137" s="570">
        <v>5</v>
      </c>
      <c r="I137" s="572"/>
      <c r="J137" s="80" t="s">
        <v>346</v>
      </c>
    </row>
    <row r="138" spans="1:10" s="61" customFormat="1" ht="15.75" outlineLevel="1">
      <c r="A138" s="66"/>
      <c r="B138" s="67">
        <v>1</v>
      </c>
      <c r="C138" s="75" t="s">
        <v>667</v>
      </c>
      <c r="D138" s="603" t="s">
        <v>349</v>
      </c>
      <c r="E138" s="604"/>
      <c r="F138" s="608">
        <v>100</v>
      </c>
      <c r="G138" s="609"/>
      <c r="H138" s="610">
        <v>500</v>
      </c>
      <c r="I138" s="611"/>
      <c r="J138" s="82">
        <f>F138*H138</f>
        <v>50000</v>
      </c>
    </row>
    <row r="139" spans="1:10" s="61" customFormat="1" ht="15.75" outlineLevel="1">
      <c r="A139" s="66"/>
      <c r="B139" s="67"/>
      <c r="C139" s="66"/>
      <c r="D139" s="603"/>
      <c r="E139" s="604"/>
      <c r="F139" s="608"/>
      <c r="G139" s="609"/>
      <c r="H139" s="610"/>
      <c r="I139" s="611"/>
      <c r="J139" s="82">
        <f aca="true" t="shared" si="2" ref="J139:J145">F139*H139</f>
        <v>0</v>
      </c>
    </row>
    <row r="140" spans="1:10" s="61" customFormat="1" ht="15.75" outlineLevel="1">
      <c r="A140" s="66"/>
      <c r="B140" s="67"/>
      <c r="C140" s="66"/>
      <c r="D140" s="603"/>
      <c r="E140" s="604"/>
      <c r="F140" s="608"/>
      <c r="G140" s="609"/>
      <c r="H140" s="610"/>
      <c r="I140" s="611"/>
      <c r="J140" s="82">
        <f t="shared" si="2"/>
        <v>0</v>
      </c>
    </row>
    <row r="141" spans="1:10" s="61" customFormat="1" ht="15.75" outlineLevel="1">
      <c r="A141" s="66"/>
      <c r="B141" s="67"/>
      <c r="C141" s="66"/>
      <c r="D141" s="603"/>
      <c r="E141" s="604"/>
      <c r="F141" s="608"/>
      <c r="G141" s="609"/>
      <c r="H141" s="610"/>
      <c r="I141" s="611"/>
      <c r="J141" s="82">
        <f t="shared" si="2"/>
        <v>0</v>
      </c>
    </row>
    <row r="142" spans="1:10" s="61" customFormat="1" ht="15.75" outlineLevel="1">
      <c r="A142" s="66"/>
      <c r="B142" s="67"/>
      <c r="C142" s="66"/>
      <c r="D142" s="603"/>
      <c r="E142" s="604"/>
      <c r="F142" s="608"/>
      <c r="G142" s="609"/>
      <c r="H142" s="610"/>
      <c r="I142" s="611"/>
      <c r="J142" s="82">
        <f t="shared" si="2"/>
        <v>0</v>
      </c>
    </row>
    <row r="143" spans="1:10" s="61" customFormat="1" ht="15.75" outlineLevel="1">
      <c r="A143" s="66"/>
      <c r="B143" s="67"/>
      <c r="C143" s="66"/>
      <c r="D143" s="603"/>
      <c r="E143" s="604"/>
      <c r="F143" s="608"/>
      <c r="G143" s="609"/>
      <c r="H143" s="610"/>
      <c r="I143" s="611"/>
      <c r="J143" s="82">
        <f t="shared" si="2"/>
        <v>0</v>
      </c>
    </row>
    <row r="144" spans="1:10" s="61" customFormat="1" ht="15.75" outlineLevel="1">
      <c r="A144" s="66"/>
      <c r="B144" s="67"/>
      <c r="C144" s="66"/>
      <c r="D144" s="603"/>
      <c r="E144" s="604"/>
      <c r="F144" s="608"/>
      <c r="G144" s="609"/>
      <c r="H144" s="610"/>
      <c r="I144" s="611"/>
      <c r="J144" s="82">
        <f t="shared" si="2"/>
        <v>0</v>
      </c>
    </row>
    <row r="145" spans="1:10" s="61" customFormat="1" ht="15.75" outlineLevel="1">
      <c r="A145" s="66"/>
      <c r="B145" s="67"/>
      <c r="C145" s="66"/>
      <c r="D145" s="603"/>
      <c r="E145" s="604"/>
      <c r="F145" s="608"/>
      <c r="G145" s="609"/>
      <c r="H145" s="610"/>
      <c r="I145" s="611"/>
      <c r="J145" s="82">
        <f t="shared" si="2"/>
        <v>0</v>
      </c>
    </row>
    <row r="146" spans="1:10" s="61" customFormat="1" ht="15.75" outlineLevel="1">
      <c r="A146" s="83" t="s">
        <v>312</v>
      </c>
      <c r="B146" s="84"/>
      <c r="C146" s="561" t="s">
        <v>312</v>
      </c>
      <c r="D146" s="561"/>
      <c r="E146" s="561"/>
      <c r="F146" s="561"/>
      <c r="G146" s="561"/>
      <c r="H146" s="561"/>
      <c r="I146" s="562"/>
      <c r="J146" s="76">
        <f>SUM(J138:J145)</f>
        <v>50000</v>
      </c>
    </row>
    <row r="147" spans="1:10" s="61" customFormat="1" ht="28.5" customHeight="1">
      <c r="A147" s="573" t="s">
        <v>522</v>
      </c>
      <c r="B147" s="574"/>
      <c r="C147" s="574"/>
      <c r="D147" s="574"/>
      <c r="E147" s="574"/>
      <c r="F147" s="574"/>
      <c r="G147" s="574"/>
      <c r="H147" s="574"/>
      <c r="I147" s="574"/>
      <c r="J147" s="607"/>
    </row>
    <row r="148" spans="1:10" ht="25.5">
      <c r="A148" s="77"/>
      <c r="B148" s="78" t="s">
        <v>296</v>
      </c>
      <c r="C148" s="63" t="s">
        <v>335</v>
      </c>
      <c r="D148" s="575" t="s">
        <v>336</v>
      </c>
      <c r="E148" s="577"/>
      <c r="F148" s="575" t="s">
        <v>337</v>
      </c>
      <c r="G148" s="577"/>
      <c r="H148" s="575" t="s">
        <v>347</v>
      </c>
      <c r="I148" s="577"/>
      <c r="J148" s="63" t="s">
        <v>340</v>
      </c>
    </row>
    <row r="149" spans="1:10" ht="13.5">
      <c r="A149" s="77"/>
      <c r="B149" s="80">
        <v>1</v>
      </c>
      <c r="C149" s="80">
        <v>2</v>
      </c>
      <c r="D149" s="570">
        <v>3</v>
      </c>
      <c r="E149" s="572"/>
      <c r="F149" s="570">
        <v>4</v>
      </c>
      <c r="G149" s="572"/>
      <c r="H149" s="570">
        <v>5</v>
      </c>
      <c r="I149" s="572"/>
      <c r="J149" s="80" t="s">
        <v>346</v>
      </c>
    </row>
    <row r="150" spans="1:10" s="61" customFormat="1" ht="15.75" outlineLevel="1">
      <c r="A150" s="66"/>
      <c r="B150" s="67"/>
      <c r="C150" s="75"/>
      <c r="D150" s="603"/>
      <c r="E150" s="604"/>
      <c r="F150" s="608"/>
      <c r="G150" s="609"/>
      <c r="H150" s="610"/>
      <c r="I150" s="611"/>
      <c r="J150" s="82">
        <f>F150*H150</f>
        <v>0</v>
      </c>
    </row>
    <row r="151" spans="1:10" s="61" customFormat="1" ht="15.75" outlineLevel="1">
      <c r="A151" s="66"/>
      <c r="B151" s="67"/>
      <c r="C151" s="66"/>
      <c r="D151" s="603"/>
      <c r="E151" s="604"/>
      <c r="F151" s="608"/>
      <c r="G151" s="609"/>
      <c r="H151" s="610"/>
      <c r="I151" s="611"/>
      <c r="J151" s="82">
        <f aca="true" t="shared" si="3" ref="J151:J157">F151*H151</f>
        <v>0</v>
      </c>
    </row>
    <row r="152" spans="1:10" s="61" customFormat="1" ht="15.75" outlineLevel="1">
      <c r="A152" s="66"/>
      <c r="B152" s="67"/>
      <c r="C152" s="66"/>
      <c r="D152" s="603"/>
      <c r="E152" s="604"/>
      <c r="F152" s="608"/>
      <c r="G152" s="609"/>
      <c r="H152" s="610"/>
      <c r="I152" s="611"/>
      <c r="J152" s="82">
        <f t="shared" si="3"/>
        <v>0</v>
      </c>
    </row>
    <row r="153" spans="1:10" s="61" customFormat="1" ht="15.75" outlineLevel="1">
      <c r="A153" s="66"/>
      <c r="B153" s="67"/>
      <c r="C153" s="66"/>
      <c r="D153" s="603"/>
      <c r="E153" s="604"/>
      <c r="F153" s="608"/>
      <c r="G153" s="609"/>
      <c r="H153" s="610"/>
      <c r="I153" s="611"/>
      <c r="J153" s="82">
        <f t="shared" si="3"/>
        <v>0</v>
      </c>
    </row>
    <row r="154" spans="1:10" s="61" customFormat="1" ht="15.75" outlineLevel="1">
      <c r="A154" s="66"/>
      <c r="B154" s="67"/>
      <c r="C154" s="66"/>
      <c r="D154" s="603"/>
      <c r="E154" s="604"/>
      <c r="F154" s="608"/>
      <c r="G154" s="609"/>
      <c r="H154" s="610"/>
      <c r="I154" s="611"/>
      <c r="J154" s="82">
        <f t="shared" si="3"/>
        <v>0</v>
      </c>
    </row>
    <row r="155" spans="1:10" s="61" customFormat="1" ht="15.75" outlineLevel="1">
      <c r="A155" s="66"/>
      <c r="B155" s="67"/>
      <c r="C155" s="66"/>
      <c r="D155" s="603"/>
      <c r="E155" s="604"/>
      <c r="F155" s="608"/>
      <c r="G155" s="609"/>
      <c r="H155" s="610"/>
      <c r="I155" s="611"/>
      <c r="J155" s="82">
        <f t="shared" si="3"/>
        <v>0</v>
      </c>
    </row>
    <row r="156" spans="1:10" s="61" customFormat="1" ht="15.75" outlineLevel="1">
      <c r="A156" s="66"/>
      <c r="B156" s="67"/>
      <c r="C156" s="66"/>
      <c r="D156" s="603"/>
      <c r="E156" s="604"/>
      <c r="F156" s="608"/>
      <c r="G156" s="609"/>
      <c r="H156" s="610"/>
      <c r="I156" s="611"/>
      <c r="J156" s="82">
        <f t="shared" si="3"/>
        <v>0</v>
      </c>
    </row>
    <row r="157" spans="1:10" s="61" customFormat="1" ht="15.75" outlineLevel="1">
      <c r="A157" s="66"/>
      <c r="B157" s="67"/>
      <c r="C157" s="66"/>
      <c r="D157" s="603"/>
      <c r="E157" s="604"/>
      <c r="F157" s="608"/>
      <c r="G157" s="609"/>
      <c r="H157" s="610"/>
      <c r="I157" s="611"/>
      <c r="J157" s="82">
        <f t="shared" si="3"/>
        <v>0</v>
      </c>
    </row>
    <row r="158" spans="1:10" s="61" customFormat="1" ht="15.75" outlineLevel="1">
      <c r="A158" s="83" t="s">
        <v>312</v>
      </c>
      <c r="B158" s="84"/>
      <c r="C158" s="561" t="s">
        <v>312</v>
      </c>
      <c r="D158" s="561"/>
      <c r="E158" s="561"/>
      <c r="F158" s="561"/>
      <c r="G158" s="561"/>
      <c r="H158" s="561"/>
      <c r="I158" s="562"/>
      <c r="J158" s="76">
        <f>SUM(J150:J157)</f>
        <v>0</v>
      </c>
    </row>
    <row r="159" spans="1:10" s="61" customFormat="1" ht="28.5" customHeight="1">
      <c r="A159" s="573" t="s">
        <v>523</v>
      </c>
      <c r="B159" s="574"/>
      <c r="C159" s="574"/>
      <c r="D159" s="574"/>
      <c r="E159" s="574"/>
      <c r="F159" s="574"/>
      <c r="G159" s="574"/>
      <c r="H159" s="574"/>
      <c r="I159" s="574"/>
      <c r="J159" s="607"/>
    </row>
    <row r="160" spans="1:10" ht="25.5">
      <c r="A160" s="77"/>
      <c r="B160" s="78" t="s">
        <v>296</v>
      </c>
      <c r="C160" s="63" t="s">
        <v>335</v>
      </c>
      <c r="D160" s="575" t="s">
        <v>336</v>
      </c>
      <c r="E160" s="577"/>
      <c r="F160" s="575" t="s">
        <v>337</v>
      </c>
      <c r="G160" s="577"/>
      <c r="H160" s="575" t="s">
        <v>347</v>
      </c>
      <c r="I160" s="577"/>
      <c r="J160" s="63" t="s">
        <v>340</v>
      </c>
    </row>
    <row r="161" spans="1:10" ht="13.5">
      <c r="A161" s="77"/>
      <c r="B161" s="80">
        <v>1</v>
      </c>
      <c r="C161" s="80">
        <v>2</v>
      </c>
      <c r="D161" s="570">
        <v>3</v>
      </c>
      <c r="E161" s="572"/>
      <c r="F161" s="570">
        <v>4</v>
      </c>
      <c r="G161" s="572"/>
      <c r="H161" s="570">
        <v>5</v>
      </c>
      <c r="I161" s="572"/>
      <c r="J161" s="80" t="s">
        <v>346</v>
      </c>
    </row>
    <row r="162" spans="1:10" s="61" customFormat="1" ht="15.75" outlineLevel="1">
      <c r="A162" s="66"/>
      <c r="B162" s="67">
        <v>1</v>
      </c>
      <c r="C162" s="177" t="s">
        <v>617</v>
      </c>
      <c r="D162" s="635"/>
      <c r="E162" s="636"/>
      <c r="F162" s="637"/>
      <c r="G162" s="638"/>
      <c r="H162" s="637"/>
      <c r="I162" s="638"/>
      <c r="J162" s="82">
        <f>F162*H162</f>
        <v>0</v>
      </c>
    </row>
    <row r="163" spans="1:10" s="61" customFormat="1" ht="15.75" outlineLevel="1">
      <c r="A163" s="66"/>
      <c r="B163" s="67"/>
      <c r="C163" s="177" t="s">
        <v>351</v>
      </c>
      <c r="D163" s="635"/>
      <c r="E163" s="636"/>
      <c r="F163" s="637"/>
      <c r="G163" s="638"/>
      <c r="H163" s="637"/>
      <c r="I163" s="638"/>
      <c r="J163" s="82">
        <f aca="true" t="shared" si="4" ref="J163:J168">F163*H163</f>
        <v>0</v>
      </c>
    </row>
    <row r="164" spans="1:10" s="61" customFormat="1" ht="15.75" outlineLevel="1">
      <c r="A164" s="66"/>
      <c r="B164" s="67"/>
      <c r="C164" s="177" t="s">
        <v>618</v>
      </c>
      <c r="D164" s="635" t="s">
        <v>349</v>
      </c>
      <c r="E164" s="636"/>
      <c r="F164" s="180">
        <v>1000</v>
      </c>
      <c r="G164" s="181"/>
      <c r="H164" s="182">
        <v>100</v>
      </c>
      <c r="I164" s="183"/>
      <c r="J164" s="82">
        <f t="shared" si="4"/>
        <v>100000</v>
      </c>
    </row>
    <row r="165" spans="1:10" s="61" customFormat="1" ht="15.75" outlineLevel="1">
      <c r="A165" s="66"/>
      <c r="B165" s="67"/>
      <c r="C165" s="184" t="s">
        <v>609</v>
      </c>
      <c r="D165" s="635" t="s">
        <v>349</v>
      </c>
      <c r="E165" s="636"/>
      <c r="F165" s="180">
        <v>10</v>
      </c>
      <c r="G165" s="181"/>
      <c r="H165" s="180">
        <v>1000</v>
      </c>
      <c r="I165" s="181"/>
      <c r="J165" s="82">
        <f t="shared" si="4"/>
        <v>10000</v>
      </c>
    </row>
    <row r="166" spans="1:10" s="61" customFormat="1" ht="15.75" outlineLevel="1">
      <c r="A166" s="66"/>
      <c r="B166" s="67"/>
      <c r="C166" s="184" t="s">
        <v>619</v>
      </c>
      <c r="D166" s="635" t="s">
        <v>349</v>
      </c>
      <c r="E166" s="636"/>
      <c r="F166" s="180">
        <v>50</v>
      </c>
      <c r="G166" s="181"/>
      <c r="H166" s="178">
        <v>100</v>
      </c>
      <c r="I166" s="179"/>
      <c r="J166" s="82">
        <f t="shared" si="4"/>
        <v>5000</v>
      </c>
    </row>
    <row r="167" spans="1:10" s="61" customFormat="1" ht="15.75" outlineLevel="1">
      <c r="A167" s="66"/>
      <c r="B167" s="67"/>
      <c r="C167" s="184" t="s">
        <v>620</v>
      </c>
      <c r="D167" s="635" t="s">
        <v>349</v>
      </c>
      <c r="E167" s="636"/>
      <c r="F167" s="180"/>
      <c r="G167" s="181"/>
      <c r="H167" s="178"/>
      <c r="I167" s="179"/>
      <c r="J167" s="82">
        <f t="shared" si="4"/>
        <v>0</v>
      </c>
    </row>
    <row r="168" spans="1:10" s="61" customFormat="1" ht="15.75" outlineLevel="1">
      <c r="A168" s="66"/>
      <c r="B168" s="67"/>
      <c r="C168" s="184" t="s">
        <v>621</v>
      </c>
      <c r="D168" s="635" t="s">
        <v>349</v>
      </c>
      <c r="E168" s="636"/>
      <c r="F168" s="178"/>
      <c r="G168" s="179"/>
      <c r="H168" s="178"/>
      <c r="I168" s="179"/>
      <c r="J168" s="82">
        <f t="shared" si="4"/>
        <v>0</v>
      </c>
    </row>
    <row r="169" spans="1:10" s="61" customFormat="1" ht="26.25" outlineLevel="1">
      <c r="A169" s="66"/>
      <c r="B169" s="67"/>
      <c r="C169" s="185" t="s">
        <v>622</v>
      </c>
      <c r="D169" s="635" t="s">
        <v>349</v>
      </c>
      <c r="E169" s="636"/>
      <c r="F169" s="180">
        <v>100</v>
      </c>
      <c r="G169" s="181"/>
      <c r="H169" s="178">
        <v>220.15</v>
      </c>
      <c r="I169" s="179"/>
      <c r="J169" s="82">
        <v>22015.26</v>
      </c>
    </row>
    <row r="170" spans="1:10" s="61" customFormat="1" ht="15.75" outlineLevel="1">
      <c r="A170" s="83" t="s">
        <v>312</v>
      </c>
      <c r="B170" s="84"/>
      <c r="C170" s="561" t="s">
        <v>312</v>
      </c>
      <c r="D170" s="561"/>
      <c r="E170" s="561"/>
      <c r="F170" s="561"/>
      <c r="G170" s="561"/>
      <c r="H170" s="561"/>
      <c r="I170" s="562"/>
      <c r="J170" s="76">
        <f>SUM(J162:J169)</f>
        <v>137015.26</v>
      </c>
    </row>
    <row r="171" spans="3:11" s="61" customFormat="1" ht="21" customHeight="1">
      <c r="C171" s="553" t="s">
        <v>354</v>
      </c>
      <c r="D171" s="553"/>
      <c r="E171" s="553"/>
      <c r="F171" s="553"/>
      <c r="G171" s="553"/>
      <c r="H171" s="553"/>
      <c r="I171" s="554"/>
      <c r="J171" s="103">
        <f>J24+J34+J37+J45+J70+J83+J96+J102+J112+J170+J122+J134+J146+J158</f>
        <v>3409570.48</v>
      </c>
      <c r="K171" s="205"/>
    </row>
    <row r="174" spans="2:10" ht="12.75">
      <c r="B174" s="79" t="s">
        <v>144</v>
      </c>
      <c r="D174" s="124"/>
      <c r="E174" s="124"/>
      <c r="F174" s="125"/>
      <c r="I174" s="124" t="s">
        <v>662</v>
      </c>
      <c r="J174" s="124"/>
    </row>
    <row r="175" spans="9:10" ht="12.75">
      <c r="I175" s="550" t="s">
        <v>355</v>
      </c>
      <c r="J175" s="550"/>
    </row>
    <row r="177" spans="2:10" ht="12.75">
      <c r="B177" s="79" t="s">
        <v>356</v>
      </c>
      <c r="D177" s="124"/>
      <c r="E177" s="124"/>
      <c r="F177" s="125"/>
      <c r="I177" s="124" t="s">
        <v>663</v>
      </c>
      <c r="J177" s="124"/>
    </row>
    <row r="178" spans="9:10" ht="12.75">
      <c r="I178" s="550" t="s">
        <v>355</v>
      </c>
      <c r="J178" s="550"/>
    </row>
    <row r="180" spans="2:10" ht="12.75">
      <c r="B180" s="79" t="s">
        <v>357</v>
      </c>
      <c r="C180" s="124" t="s">
        <v>613</v>
      </c>
      <c r="D180" s="124"/>
      <c r="F180" s="125">
        <v>530781</v>
      </c>
      <c r="G180" s="124"/>
      <c r="I180" s="124" t="s">
        <v>663</v>
      </c>
      <c r="J180" s="124"/>
    </row>
    <row r="181" spans="3:10" ht="12.75">
      <c r="C181" s="551" t="s">
        <v>146</v>
      </c>
      <c r="D181" s="551"/>
      <c r="F181" s="552" t="s">
        <v>149</v>
      </c>
      <c r="G181" s="552"/>
      <c r="I181" s="550" t="s">
        <v>355</v>
      </c>
      <c r="J181" s="550"/>
    </row>
    <row r="183" spans="2:3" ht="12.75">
      <c r="B183" s="79" t="s">
        <v>358</v>
      </c>
      <c r="C183" s="79" t="s">
        <v>623</v>
      </c>
    </row>
  </sheetData>
  <sheetProtection/>
  <mergeCells count="340">
    <mergeCell ref="D144:E144"/>
    <mergeCell ref="F144:G144"/>
    <mergeCell ref="H144:I144"/>
    <mergeCell ref="C146:I146"/>
    <mergeCell ref="D145:E145"/>
    <mergeCell ref="F145:G145"/>
    <mergeCell ref="H145:I145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D138:E138"/>
    <mergeCell ref="F138:G138"/>
    <mergeCell ref="H138:I138"/>
    <mergeCell ref="D157:E157"/>
    <mergeCell ref="F157:G157"/>
    <mergeCell ref="H157:I157"/>
    <mergeCell ref="D154:E154"/>
    <mergeCell ref="D139:E139"/>
    <mergeCell ref="F139:G139"/>
    <mergeCell ref="H139:I139"/>
    <mergeCell ref="C158:I158"/>
    <mergeCell ref="A135:J135"/>
    <mergeCell ref="D136:E136"/>
    <mergeCell ref="F136:G136"/>
    <mergeCell ref="H136:I136"/>
    <mergeCell ref="D137:E137"/>
    <mergeCell ref="F137:G137"/>
    <mergeCell ref="D156:E156"/>
    <mergeCell ref="F156:G156"/>
    <mergeCell ref="H156:I156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E15:G15"/>
    <mergeCell ref="H15:J15"/>
    <mergeCell ref="D44:E44"/>
    <mergeCell ref="H44:I44"/>
    <mergeCell ref="D43:E43"/>
    <mergeCell ref="H43:I43"/>
    <mergeCell ref="D36:E36"/>
    <mergeCell ref="H36:I36"/>
    <mergeCell ref="A37:I37"/>
    <mergeCell ref="A38:J38"/>
    <mergeCell ref="I178:J178"/>
    <mergeCell ref="C181:D181"/>
    <mergeCell ref="F181:G181"/>
    <mergeCell ref="I181:J181"/>
    <mergeCell ref="A147:J147"/>
    <mergeCell ref="D148:E148"/>
    <mergeCell ref="F148:G148"/>
    <mergeCell ref="H153:I153"/>
    <mergeCell ref="D150:E150"/>
    <mergeCell ref="F150:G150"/>
    <mergeCell ref="H133:I133"/>
    <mergeCell ref="C134:I134"/>
    <mergeCell ref="C171:I171"/>
    <mergeCell ref="I175:J175"/>
    <mergeCell ref="H150:I150"/>
    <mergeCell ref="D151:E151"/>
    <mergeCell ref="F151:G151"/>
    <mergeCell ref="H151:I151"/>
    <mergeCell ref="F154:G154"/>
    <mergeCell ref="H154:I154"/>
    <mergeCell ref="D130:E130"/>
    <mergeCell ref="F130:G130"/>
    <mergeCell ref="H130:I130"/>
    <mergeCell ref="D131:E131"/>
    <mergeCell ref="F131:G131"/>
    <mergeCell ref="H131:I131"/>
    <mergeCell ref="D128:E128"/>
    <mergeCell ref="F128:G128"/>
    <mergeCell ref="H128:I128"/>
    <mergeCell ref="D129:E129"/>
    <mergeCell ref="F129:G129"/>
    <mergeCell ref="H129:I12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1:E121"/>
    <mergeCell ref="F121:G121"/>
    <mergeCell ref="H121:I121"/>
    <mergeCell ref="H148:I148"/>
    <mergeCell ref="D149:E149"/>
    <mergeCell ref="F149:G149"/>
    <mergeCell ref="H149:I149"/>
    <mergeCell ref="H137:I137"/>
    <mergeCell ref="C122:I122"/>
    <mergeCell ref="A123:J123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C170:I170"/>
    <mergeCell ref="A113:J113"/>
    <mergeCell ref="D114:E114"/>
    <mergeCell ref="F114:G114"/>
    <mergeCell ref="H114:I114"/>
    <mergeCell ref="D168:E168"/>
    <mergeCell ref="H115:I115"/>
    <mergeCell ref="D116:E116"/>
    <mergeCell ref="F116:G116"/>
    <mergeCell ref="H116:I116"/>
    <mergeCell ref="D164:E164"/>
    <mergeCell ref="D165:E165"/>
    <mergeCell ref="H132:I132"/>
    <mergeCell ref="F132:G132"/>
    <mergeCell ref="D132:E132"/>
    <mergeCell ref="D169:E169"/>
    <mergeCell ref="D166:E166"/>
    <mergeCell ref="D167:E167"/>
    <mergeCell ref="D133:E133"/>
    <mergeCell ref="F133:G133"/>
    <mergeCell ref="D162:E162"/>
    <mergeCell ref="F162:G162"/>
    <mergeCell ref="H162:I162"/>
    <mergeCell ref="D163:E163"/>
    <mergeCell ref="F163:G163"/>
    <mergeCell ref="H163:I163"/>
    <mergeCell ref="C112:I112"/>
    <mergeCell ref="A159:J159"/>
    <mergeCell ref="D160:E160"/>
    <mergeCell ref="F160:G160"/>
    <mergeCell ref="H160:I160"/>
    <mergeCell ref="D161:E161"/>
    <mergeCell ref="F161:G161"/>
    <mergeCell ref="H161:I161"/>
    <mergeCell ref="D115:E115"/>
    <mergeCell ref="F115:G115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C102:I102"/>
    <mergeCell ref="A103:J103"/>
    <mergeCell ref="D104:E104"/>
    <mergeCell ref="F104:G104"/>
    <mergeCell ref="H104:I104"/>
    <mergeCell ref="D105:E105"/>
    <mergeCell ref="F105:G105"/>
    <mergeCell ref="H105:I105"/>
    <mergeCell ref="D100:E100"/>
    <mergeCell ref="F100:G100"/>
    <mergeCell ref="H100:I100"/>
    <mergeCell ref="D101:E101"/>
    <mergeCell ref="F101:G101"/>
    <mergeCell ref="H101:I101"/>
    <mergeCell ref="A96:I96"/>
    <mergeCell ref="A97:J97"/>
    <mergeCell ref="D98:E98"/>
    <mergeCell ref="F98:G98"/>
    <mergeCell ref="H98:I98"/>
    <mergeCell ref="D99:E99"/>
    <mergeCell ref="F99:G99"/>
    <mergeCell ref="H99:I99"/>
    <mergeCell ref="C93:F93"/>
    <mergeCell ref="H93:I93"/>
    <mergeCell ref="C94:F94"/>
    <mergeCell ref="H94:I94"/>
    <mergeCell ref="C95:F95"/>
    <mergeCell ref="H95:I95"/>
    <mergeCell ref="C90:F90"/>
    <mergeCell ref="H90:I90"/>
    <mergeCell ref="C91:F91"/>
    <mergeCell ref="H91:I91"/>
    <mergeCell ref="C92:F92"/>
    <mergeCell ref="H92:I92"/>
    <mergeCell ref="C87:F87"/>
    <mergeCell ref="H87:I87"/>
    <mergeCell ref="C88:F88"/>
    <mergeCell ref="H88:I88"/>
    <mergeCell ref="C89:F89"/>
    <mergeCell ref="H89:I89"/>
    <mergeCell ref="A83:I83"/>
    <mergeCell ref="A84:J84"/>
    <mergeCell ref="C85:F85"/>
    <mergeCell ref="H85:I85"/>
    <mergeCell ref="C86:F86"/>
    <mergeCell ref="H86:I86"/>
    <mergeCell ref="D80:E80"/>
    <mergeCell ref="H80:I80"/>
    <mergeCell ref="D81:E81"/>
    <mergeCell ref="H81:I81"/>
    <mergeCell ref="D82:E82"/>
    <mergeCell ref="H82:I82"/>
    <mergeCell ref="D77:E77"/>
    <mergeCell ref="H77:I77"/>
    <mergeCell ref="D78:E78"/>
    <mergeCell ref="H78:I78"/>
    <mergeCell ref="D79:E79"/>
    <mergeCell ref="H79:I79"/>
    <mergeCell ref="D74:E74"/>
    <mergeCell ref="H74:I74"/>
    <mergeCell ref="D75:E75"/>
    <mergeCell ref="H75:I75"/>
    <mergeCell ref="D76:E76"/>
    <mergeCell ref="H76:I76"/>
    <mergeCell ref="A70:I70"/>
    <mergeCell ref="A71:J71"/>
    <mergeCell ref="D72:E72"/>
    <mergeCell ref="H72:I72"/>
    <mergeCell ref="D73:E73"/>
    <mergeCell ref="H73:I73"/>
    <mergeCell ref="D67:E67"/>
    <mergeCell ref="H67:I67"/>
    <mergeCell ref="D68:E68"/>
    <mergeCell ref="H68:I68"/>
    <mergeCell ref="D69:E69"/>
    <mergeCell ref="H69:I69"/>
    <mergeCell ref="D64:E64"/>
    <mergeCell ref="H64:I64"/>
    <mergeCell ref="D65:E65"/>
    <mergeCell ref="H65:I65"/>
    <mergeCell ref="D66:E66"/>
    <mergeCell ref="H66:I66"/>
    <mergeCell ref="D60:E60"/>
    <mergeCell ref="H60:I60"/>
    <mergeCell ref="D61:E61"/>
    <mergeCell ref="H61:I61"/>
    <mergeCell ref="D62:E62"/>
    <mergeCell ref="H62:I62"/>
    <mergeCell ref="D57:E57"/>
    <mergeCell ref="H57:I57"/>
    <mergeCell ref="D58:E58"/>
    <mergeCell ref="H58:I58"/>
    <mergeCell ref="D59:E59"/>
    <mergeCell ref="H59:I59"/>
    <mergeCell ref="D54:E54"/>
    <mergeCell ref="H54:I54"/>
    <mergeCell ref="D55:E55"/>
    <mergeCell ref="H55:I55"/>
    <mergeCell ref="D56:E56"/>
    <mergeCell ref="H56:I56"/>
    <mergeCell ref="D51:E51"/>
    <mergeCell ref="H51:I51"/>
    <mergeCell ref="D52:E52"/>
    <mergeCell ref="H52:I52"/>
    <mergeCell ref="D53:E53"/>
    <mergeCell ref="H53:I53"/>
    <mergeCell ref="D48:E48"/>
    <mergeCell ref="H48:I48"/>
    <mergeCell ref="D49:E49"/>
    <mergeCell ref="H49:I49"/>
    <mergeCell ref="D50:E50"/>
    <mergeCell ref="H50:I50"/>
    <mergeCell ref="A45:I45"/>
    <mergeCell ref="A46:J46"/>
    <mergeCell ref="D47:E47"/>
    <mergeCell ref="H47:I47"/>
    <mergeCell ref="D40:E40"/>
    <mergeCell ref="H40:I40"/>
    <mergeCell ref="D41:E41"/>
    <mergeCell ref="H41:I41"/>
    <mergeCell ref="D42:E42"/>
    <mergeCell ref="H42:I42"/>
    <mergeCell ref="D39:E39"/>
    <mergeCell ref="H39:I39"/>
    <mergeCell ref="H31:I31"/>
    <mergeCell ref="H32:I32"/>
    <mergeCell ref="D33:E33"/>
    <mergeCell ref="H33:I33"/>
    <mergeCell ref="A34:I34"/>
    <mergeCell ref="A35:J35"/>
    <mergeCell ref="D27:E27"/>
    <mergeCell ref="H27:I27"/>
    <mergeCell ref="H28:I28"/>
    <mergeCell ref="D29:E29"/>
    <mergeCell ref="H29:I29"/>
    <mergeCell ref="H30:I30"/>
    <mergeCell ref="D23:E23"/>
    <mergeCell ref="F23:G23"/>
    <mergeCell ref="H23:I23"/>
    <mergeCell ref="C24:I24"/>
    <mergeCell ref="A25:J25"/>
    <mergeCell ref="D26:E26"/>
    <mergeCell ref="H26:I26"/>
    <mergeCell ref="E13:G13"/>
    <mergeCell ref="D21:E21"/>
    <mergeCell ref="F21:G21"/>
    <mergeCell ref="H21:I21"/>
    <mergeCell ref="D22:E22"/>
    <mergeCell ref="F22:G22"/>
    <mergeCell ref="H22:I22"/>
    <mergeCell ref="H13:J13"/>
    <mergeCell ref="E14:G14"/>
    <mergeCell ref="H14:J14"/>
    <mergeCell ref="H63:I63"/>
    <mergeCell ref="B5:J5"/>
    <mergeCell ref="E7:J7"/>
    <mergeCell ref="D8:J8"/>
    <mergeCell ref="A19:J19"/>
    <mergeCell ref="D20:E20"/>
    <mergeCell ref="F20:G20"/>
    <mergeCell ref="H20:I20"/>
    <mergeCell ref="E12:G12"/>
    <mergeCell ref="H12:J1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zoomScalePageLayoutView="0" workbookViewId="0" topLeftCell="B37">
      <selection activeCell="J24" sqref="J24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292</v>
      </c>
      <c r="E7" s="584" t="s">
        <v>474</v>
      </c>
      <c r="F7" s="584"/>
      <c r="G7" s="584"/>
      <c r="H7" s="584"/>
      <c r="I7" s="584"/>
      <c r="J7" s="584"/>
    </row>
    <row r="8" spans="2:10" s="60" customFormat="1" ht="19.5">
      <c r="B8" s="60" t="s">
        <v>293</v>
      </c>
      <c r="D8" s="584" t="s">
        <v>668</v>
      </c>
      <c r="E8" s="584"/>
      <c r="F8" s="584"/>
      <c r="G8" s="584"/>
      <c r="H8" s="584"/>
      <c r="I8" s="584"/>
      <c r="J8" s="584"/>
    </row>
    <row r="9" s="61" customFormat="1" ht="15.75">
      <c r="F9" s="62"/>
    </row>
    <row r="10" spans="2:6" s="61" customFormat="1" ht="15.75">
      <c r="B10" s="95" t="s">
        <v>483</v>
      </c>
      <c r="F10" s="62"/>
    </row>
    <row r="11" s="61" customFormat="1" ht="15.75">
      <c r="F11" s="62"/>
    </row>
    <row r="12" spans="2:10" s="61" customFormat="1" ht="45" customHeight="1">
      <c r="B12" s="140" t="s">
        <v>296</v>
      </c>
      <c r="C12" s="140" t="s">
        <v>484</v>
      </c>
      <c r="D12" s="140" t="s">
        <v>154</v>
      </c>
      <c r="E12" s="649" t="s">
        <v>485</v>
      </c>
      <c r="F12" s="650"/>
      <c r="G12" s="650"/>
      <c r="H12" s="650"/>
      <c r="I12" s="650"/>
      <c r="J12" s="651"/>
    </row>
    <row r="13" spans="2:10" s="61" customFormat="1" ht="15.75">
      <c r="B13" s="132">
        <v>1</v>
      </c>
      <c r="C13" s="132" t="s">
        <v>669</v>
      </c>
      <c r="D13" s="131" t="s">
        <v>624</v>
      </c>
      <c r="E13" s="652">
        <v>205729.73</v>
      </c>
      <c r="F13" s="653"/>
      <c r="G13" s="653"/>
      <c r="H13" s="653"/>
      <c r="I13" s="653"/>
      <c r="J13" s="654"/>
    </row>
    <row r="14" spans="2:10" s="61" customFormat="1" ht="59.25" customHeight="1">
      <c r="B14" s="132">
        <v>2</v>
      </c>
      <c r="C14" s="210" t="s">
        <v>699</v>
      </c>
      <c r="D14" s="131" t="s">
        <v>692</v>
      </c>
      <c r="E14" s="652">
        <v>19944</v>
      </c>
      <c r="F14" s="653"/>
      <c r="G14" s="653"/>
      <c r="H14" s="653"/>
      <c r="I14" s="653"/>
      <c r="J14" s="654"/>
    </row>
    <row r="15" spans="2:10" s="95" customFormat="1" ht="15.75">
      <c r="B15" s="134"/>
      <c r="C15" s="134" t="s">
        <v>181</v>
      </c>
      <c r="D15" s="135"/>
      <c r="E15" s="655">
        <f>E13+E14</f>
        <v>225673.73</v>
      </c>
      <c r="F15" s="656"/>
      <c r="G15" s="656"/>
      <c r="H15" s="656"/>
      <c r="I15" s="656"/>
      <c r="J15" s="657"/>
    </row>
    <row r="16" s="61" customFormat="1" ht="15.75">
      <c r="F16" s="62"/>
    </row>
    <row r="17" spans="2:6" s="141" customFormat="1" ht="15.75">
      <c r="B17" s="141" t="s">
        <v>478</v>
      </c>
      <c r="F17" s="142"/>
    </row>
    <row r="18" s="141" customFormat="1" ht="15.75">
      <c r="F18" s="142"/>
    </row>
    <row r="19" spans="1:10" s="61" customFormat="1" ht="23.25" customHeight="1">
      <c r="A19" s="589" t="s">
        <v>611</v>
      </c>
      <c r="B19" s="589"/>
      <c r="C19" s="589"/>
      <c r="D19" s="589"/>
      <c r="E19" s="589"/>
      <c r="F19" s="589"/>
      <c r="G19" s="589"/>
      <c r="H19" s="589"/>
      <c r="I19" s="589"/>
      <c r="J19" s="589"/>
    </row>
    <row r="20" spans="1:10" ht="33" customHeight="1">
      <c r="A20" s="77"/>
      <c r="B20" s="78" t="s">
        <v>296</v>
      </c>
      <c r="C20" s="63" t="s">
        <v>460</v>
      </c>
      <c r="D20" s="575" t="s">
        <v>335</v>
      </c>
      <c r="E20" s="577"/>
      <c r="F20" s="575" t="s">
        <v>461</v>
      </c>
      <c r="G20" s="576"/>
      <c r="H20" s="576"/>
      <c r="I20" s="577"/>
      <c r="J20" s="63" t="s">
        <v>340</v>
      </c>
    </row>
    <row r="21" spans="1:10" ht="13.5">
      <c r="A21" s="77"/>
      <c r="B21" s="80">
        <v>1</v>
      </c>
      <c r="C21" s="80">
        <v>2</v>
      </c>
      <c r="D21" s="570">
        <v>3</v>
      </c>
      <c r="E21" s="572"/>
      <c r="F21" s="570">
        <v>4</v>
      </c>
      <c r="G21" s="571"/>
      <c r="H21" s="571"/>
      <c r="I21" s="572"/>
      <c r="J21" s="80">
        <v>5</v>
      </c>
    </row>
    <row r="22" spans="1:10" ht="47.25">
      <c r="A22" s="195"/>
      <c r="B22" s="91">
        <v>1</v>
      </c>
      <c r="C22" s="90" t="s">
        <v>449</v>
      </c>
      <c r="D22" s="639">
        <f>D23+D24</f>
        <v>36</v>
      </c>
      <c r="E22" s="640"/>
      <c r="F22" s="641" t="s">
        <v>319</v>
      </c>
      <c r="G22" s="642"/>
      <c r="H22" s="643">
        <v>145</v>
      </c>
      <c r="I22" s="644"/>
      <c r="J22" s="196">
        <f>J23+J24</f>
        <v>175729.72999999998</v>
      </c>
    </row>
    <row r="23" spans="1:10" ht="31.5">
      <c r="A23" s="195"/>
      <c r="B23" s="67"/>
      <c r="C23" s="66" t="s">
        <v>450</v>
      </c>
      <c r="D23" s="605">
        <v>21</v>
      </c>
      <c r="E23" s="606"/>
      <c r="F23" s="608">
        <v>101.91</v>
      </c>
      <c r="G23" s="609"/>
      <c r="H23" s="610">
        <v>145</v>
      </c>
      <c r="I23" s="611"/>
      <c r="J23" s="197">
        <v>90020.7</v>
      </c>
    </row>
    <row r="24" spans="1:10" ht="15.75">
      <c r="A24" s="195"/>
      <c r="B24" s="67"/>
      <c r="C24" s="66" t="s">
        <v>451</v>
      </c>
      <c r="D24" s="605">
        <v>15</v>
      </c>
      <c r="E24" s="606"/>
      <c r="F24" s="608">
        <v>121.56</v>
      </c>
      <c r="G24" s="609"/>
      <c r="H24" s="610">
        <v>145</v>
      </c>
      <c r="I24" s="611"/>
      <c r="J24" s="197">
        <v>85709.03</v>
      </c>
    </row>
    <row r="25" spans="1:10" ht="48" thickBot="1">
      <c r="A25" s="195"/>
      <c r="B25" s="91">
        <v>2</v>
      </c>
      <c r="C25" s="90" t="s">
        <v>452</v>
      </c>
      <c r="D25" s="639">
        <f>D26+D27</f>
        <v>5</v>
      </c>
      <c r="E25" s="640"/>
      <c r="F25" s="641" t="s">
        <v>319</v>
      </c>
      <c r="G25" s="642"/>
      <c r="H25" s="643">
        <v>145</v>
      </c>
      <c r="I25" s="644"/>
      <c r="J25" s="196">
        <f>J26+J27</f>
        <v>30000</v>
      </c>
    </row>
    <row r="26" spans="1:10" s="61" customFormat="1" ht="32.25" customHeight="1" outlineLevel="1" thickBot="1">
      <c r="A26" s="194">
        <v>10874.98</v>
      </c>
      <c r="B26" s="67"/>
      <c r="C26" s="66" t="s">
        <v>450</v>
      </c>
      <c r="D26" s="605">
        <v>2</v>
      </c>
      <c r="E26" s="606"/>
      <c r="F26" s="608">
        <v>101.91</v>
      </c>
      <c r="G26" s="609"/>
      <c r="H26" s="610">
        <v>145</v>
      </c>
      <c r="I26" s="611"/>
      <c r="J26" s="197">
        <v>20000</v>
      </c>
    </row>
    <row r="27" spans="1:10" s="61" customFormat="1" ht="33.75" customHeight="1" outlineLevel="1">
      <c r="A27" s="66"/>
      <c r="B27" s="67"/>
      <c r="C27" s="66" t="s">
        <v>451</v>
      </c>
      <c r="D27" s="605">
        <v>3</v>
      </c>
      <c r="E27" s="606"/>
      <c r="F27" s="608">
        <v>121.56</v>
      </c>
      <c r="G27" s="609"/>
      <c r="H27" s="610">
        <v>145</v>
      </c>
      <c r="I27" s="611"/>
      <c r="J27" s="197">
        <v>10000</v>
      </c>
    </row>
    <row r="28" spans="1:10" s="61" customFormat="1" ht="33" customHeight="1" outlineLevel="1">
      <c r="A28" s="66"/>
      <c r="B28" s="84"/>
      <c r="C28" s="561" t="s">
        <v>312</v>
      </c>
      <c r="D28" s="561"/>
      <c r="E28" s="561"/>
      <c r="F28" s="561"/>
      <c r="G28" s="561"/>
      <c r="H28" s="561"/>
      <c r="I28" s="562"/>
      <c r="J28" s="76">
        <f>J22+J25</f>
        <v>205729.72999999998</v>
      </c>
    </row>
    <row r="29" spans="1:10" s="61" customFormat="1" ht="39.75" customHeight="1" outlineLevel="1">
      <c r="A29" s="83" t="s">
        <v>312</v>
      </c>
      <c r="B29" s="574" t="s">
        <v>693</v>
      </c>
      <c r="C29" s="574"/>
      <c r="D29" s="574"/>
      <c r="E29" s="574"/>
      <c r="F29" s="574"/>
      <c r="G29" s="574"/>
      <c r="H29" s="574"/>
      <c r="I29" s="574"/>
      <c r="J29" s="607"/>
    </row>
    <row r="30" spans="1:10" s="61" customFormat="1" ht="23.25" customHeight="1">
      <c r="A30" s="190" t="s">
        <v>459</v>
      </c>
      <c r="B30" s="78" t="s">
        <v>296</v>
      </c>
      <c r="C30" s="63" t="s">
        <v>460</v>
      </c>
      <c r="D30" s="575" t="s">
        <v>335</v>
      </c>
      <c r="E30" s="577"/>
      <c r="F30" s="575" t="s">
        <v>461</v>
      </c>
      <c r="G30" s="576"/>
      <c r="H30" s="576"/>
      <c r="I30" s="577"/>
      <c r="J30" s="63" t="s">
        <v>340</v>
      </c>
    </row>
    <row r="31" spans="1:10" ht="33" customHeight="1">
      <c r="A31" s="77"/>
      <c r="B31" s="80">
        <v>1</v>
      </c>
      <c r="C31" s="80">
        <v>2</v>
      </c>
      <c r="D31" s="570">
        <v>3</v>
      </c>
      <c r="E31" s="572"/>
      <c r="F31" s="570">
        <v>4</v>
      </c>
      <c r="G31" s="571"/>
      <c r="H31" s="571"/>
      <c r="I31" s="572"/>
      <c r="J31" s="80">
        <v>5</v>
      </c>
    </row>
    <row r="32" spans="1:10" ht="15.75">
      <c r="A32" s="77"/>
      <c r="B32" s="67">
        <v>1</v>
      </c>
      <c r="C32" s="75">
        <v>225</v>
      </c>
      <c r="D32" s="603" t="s">
        <v>697</v>
      </c>
      <c r="E32" s="604"/>
      <c r="F32" s="610" t="s">
        <v>694</v>
      </c>
      <c r="G32" s="658"/>
      <c r="H32" s="658"/>
      <c r="I32" s="611"/>
      <c r="J32" s="82">
        <v>19944</v>
      </c>
    </row>
    <row r="33" spans="1:10" s="61" customFormat="1" ht="24.75" customHeight="1" outlineLevel="1">
      <c r="A33" s="66"/>
      <c r="B33" s="67">
        <v>2</v>
      </c>
      <c r="C33" s="75"/>
      <c r="D33" s="603"/>
      <c r="E33" s="604"/>
      <c r="F33" s="610"/>
      <c r="G33" s="658"/>
      <c r="H33" s="658"/>
      <c r="I33" s="611"/>
      <c r="J33" s="82"/>
    </row>
    <row r="34" spans="1:10" s="61" customFormat="1" ht="25.5" customHeight="1" outlineLevel="1">
      <c r="A34" s="66"/>
      <c r="B34" s="67">
        <v>3</v>
      </c>
      <c r="C34" s="75"/>
      <c r="D34" s="603"/>
      <c r="E34" s="604"/>
      <c r="F34" s="610"/>
      <c r="G34" s="658"/>
      <c r="H34" s="658"/>
      <c r="I34" s="611"/>
      <c r="J34" s="82"/>
    </row>
    <row r="35" spans="1:10" s="61" customFormat="1" ht="24.75" customHeight="1" outlineLevel="1">
      <c r="A35" s="66"/>
      <c r="B35" s="84"/>
      <c r="C35" s="561" t="s">
        <v>312</v>
      </c>
      <c r="D35" s="561"/>
      <c r="E35" s="561"/>
      <c r="F35" s="561"/>
      <c r="G35" s="561"/>
      <c r="H35" s="561"/>
      <c r="I35" s="562"/>
      <c r="J35" s="76">
        <f>J32</f>
        <v>19944</v>
      </c>
    </row>
    <row r="36" spans="1:10" s="61" customFormat="1" ht="15.75" outlineLevel="1">
      <c r="A36" s="83" t="s">
        <v>312</v>
      </c>
      <c r="B36" s="191"/>
      <c r="C36" s="191"/>
      <c r="D36" s="191"/>
      <c r="E36" s="191"/>
      <c r="F36" s="191"/>
      <c r="G36" s="191"/>
      <c r="H36" s="191"/>
      <c r="I36" s="191"/>
      <c r="J36" s="192"/>
    </row>
    <row r="37" spans="1:10" s="61" customFormat="1" ht="23.25" customHeight="1">
      <c r="A37" s="190" t="s">
        <v>459</v>
      </c>
      <c r="B37" s="78" t="s">
        <v>296</v>
      </c>
      <c r="C37" s="63" t="s">
        <v>460</v>
      </c>
      <c r="D37" s="575" t="s">
        <v>335</v>
      </c>
      <c r="E37" s="577"/>
      <c r="F37" s="575" t="s">
        <v>461</v>
      </c>
      <c r="G37" s="576"/>
      <c r="H37" s="576"/>
      <c r="I37" s="577"/>
      <c r="J37" s="63" t="s">
        <v>340</v>
      </c>
    </row>
    <row r="38" spans="1:10" ht="33" customHeight="1">
      <c r="A38" s="77"/>
      <c r="B38" s="80">
        <v>1</v>
      </c>
      <c r="C38" s="80">
        <v>2</v>
      </c>
      <c r="D38" s="570">
        <v>3</v>
      </c>
      <c r="E38" s="572"/>
      <c r="F38" s="570">
        <v>4</v>
      </c>
      <c r="G38" s="571"/>
      <c r="H38" s="571"/>
      <c r="I38" s="572"/>
      <c r="J38" s="80">
        <v>5</v>
      </c>
    </row>
    <row r="39" spans="1:10" ht="15.75">
      <c r="A39" s="77"/>
      <c r="B39" s="67">
        <v>1</v>
      </c>
      <c r="C39" s="75"/>
      <c r="D39" s="603"/>
      <c r="E39" s="604"/>
      <c r="F39" s="610"/>
      <c r="G39" s="658"/>
      <c r="H39" s="658"/>
      <c r="I39" s="611"/>
      <c r="J39" s="82"/>
    </row>
    <row r="40" spans="1:10" s="61" customFormat="1" ht="32.25" customHeight="1" outlineLevel="1">
      <c r="A40" s="66"/>
      <c r="B40" s="67">
        <v>2</v>
      </c>
      <c r="C40" s="75"/>
      <c r="D40" s="603"/>
      <c r="E40" s="604"/>
      <c r="F40" s="610"/>
      <c r="G40" s="658"/>
      <c r="H40" s="658"/>
      <c r="I40" s="611"/>
      <c r="J40" s="82"/>
    </row>
    <row r="41" spans="1:10" s="61" customFormat="1" ht="35.25" customHeight="1" outlineLevel="1">
      <c r="A41" s="66"/>
      <c r="B41" s="67">
        <v>3</v>
      </c>
      <c r="C41" s="75"/>
      <c r="D41" s="603"/>
      <c r="E41" s="604"/>
      <c r="F41" s="610"/>
      <c r="G41" s="658"/>
      <c r="H41" s="658"/>
      <c r="I41" s="611"/>
      <c r="J41" s="82"/>
    </row>
    <row r="42" spans="1:10" s="61" customFormat="1" ht="27.75" customHeight="1" outlineLevel="1">
      <c r="A42" s="66"/>
      <c r="B42" s="84"/>
      <c r="C42" s="561" t="s">
        <v>312</v>
      </c>
      <c r="D42" s="561"/>
      <c r="E42" s="561"/>
      <c r="F42" s="561"/>
      <c r="G42" s="561"/>
      <c r="H42" s="561"/>
      <c r="I42" s="562"/>
      <c r="J42" s="76">
        <f>J39</f>
        <v>0</v>
      </c>
    </row>
    <row r="43" spans="1:10" s="61" customFormat="1" ht="15.75" outlineLevel="1">
      <c r="A43" s="83" t="s">
        <v>312</v>
      </c>
      <c r="B43" s="191"/>
      <c r="C43" s="191"/>
      <c r="D43" s="191"/>
      <c r="E43" s="191"/>
      <c r="F43" s="191"/>
      <c r="G43" s="191"/>
      <c r="H43" s="191"/>
      <c r="I43" s="191"/>
      <c r="J43" s="192"/>
    </row>
    <row r="44" spans="2:10" s="61" customFormat="1" ht="21" customHeight="1">
      <c r="B44" s="78" t="s">
        <v>296</v>
      </c>
      <c r="C44" s="63" t="s">
        <v>460</v>
      </c>
      <c r="D44" s="575" t="s">
        <v>335</v>
      </c>
      <c r="E44" s="577"/>
      <c r="F44" s="575" t="s">
        <v>461</v>
      </c>
      <c r="G44" s="576"/>
      <c r="H44" s="576"/>
      <c r="I44" s="577"/>
      <c r="J44" s="63" t="s">
        <v>340</v>
      </c>
    </row>
    <row r="45" spans="2:10" ht="12.75">
      <c r="B45" s="80">
        <v>1</v>
      </c>
      <c r="C45" s="80">
        <v>2</v>
      </c>
      <c r="D45" s="570">
        <v>3</v>
      </c>
      <c r="E45" s="572"/>
      <c r="F45" s="570">
        <v>4</v>
      </c>
      <c r="G45" s="571"/>
      <c r="H45" s="571"/>
      <c r="I45" s="572"/>
      <c r="J45" s="80">
        <v>5</v>
      </c>
    </row>
    <row r="46" spans="2:10" ht="15.75">
      <c r="B46" s="67">
        <v>1</v>
      </c>
      <c r="C46" s="75"/>
      <c r="D46" s="603"/>
      <c r="E46" s="604"/>
      <c r="F46" s="610"/>
      <c r="G46" s="658"/>
      <c r="H46" s="658"/>
      <c r="I46" s="611"/>
      <c r="J46" s="82"/>
    </row>
    <row r="47" spans="2:10" ht="15.75">
      <c r="B47" s="67">
        <v>2</v>
      </c>
      <c r="C47" s="75"/>
      <c r="D47" s="603"/>
      <c r="E47" s="604"/>
      <c r="F47" s="610"/>
      <c r="G47" s="658"/>
      <c r="H47" s="658"/>
      <c r="I47" s="611"/>
      <c r="J47" s="82"/>
    </row>
    <row r="48" spans="2:10" ht="15.75">
      <c r="B48" s="67">
        <v>3</v>
      </c>
      <c r="C48" s="75"/>
      <c r="D48" s="603"/>
      <c r="E48" s="604"/>
      <c r="F48" s="610"/>
      <c r="G48" s="658"/>
      <c r="H48" s="658"/>
      <c r="I48" s="611"/>
      <c r="J48" s="82"/>
    </row>
    <row r="49" spans="2:10" ht="15.75">
      <c r="B49" s="84"/>
      <c r="C49" s="561" t="s">
        <v>312</v>
      </c>
      <c r="D49" s="561"/>
      <c r="E49" s="561"/>
      <c r="F49" s="561"/>
      <c r="G49" s="561"/>
      <c r="H49" s="561"/>
      <c r="I49" s="562"/>
      <c r="J49" s="76">
        <f>J46</f>
        <v>0</v>
      </c>
    </row>
    <row r="50" spans="2:10" ht="15.75">
      <c r="B50" s="61"/>
      <c r="C50" s="553" t="s">
        <v>354</v>
      </c>
      <c r="D50" s="553"/>
      <c r="E50" s="553"/>
      <c r="F50" s="553"/>
      <c r="G50" s="553"/>
      <c r="H50" s="553"/>
      <c r="I50" s="554"/>
      <c r="J50" s="103">
        <f>J28+J35+J42+J49</f>
        <v>225673.72999999998</v>
      </c>
    </row>
    <row r="53" spans="2:10" ht="12.75">
      <c r="B53" s="79" t="s">
        <v>144</v>
      </c>
      <c r="D53" s="124"/>
      <c r="E53" s="124"/>
      <c r="F53" s="125"/>
      <c r="I53" s="124" t="s">
        <v>662</v>
      </c>
      <c r="J53" s="124"/>
    </row>
    <row r="54" spans="9:10" ht="12.75">
      <c r="I54" s="550" t="s">
        <v>355</v>
      </c>
      <c r="J54" s="550"/>
    </row>
    <row r="56" spans="2:10" ht="12.75">
      <c r="B56" s="79" t="s">
        <v>356</v>
      </c>
      <c r="D56" s="124"/>
      <c r="E56" s="124"/>
      <c r="F56" s="125"/>
      <c r="I56" s="124" t="s">
        <v>663</v>
      </c>
      <c r="J56" s="124"/>
    </row>
    <row r="57" spans="9:10" ht="12.75">
      <c r="I57" s="550" t="s">
        <v>355</v>
      </c>
      <c r="J57" s="550"/>
    </row>
    <row r="59" spans="2:10" ht="12.75">
      <c r="B59" s="79" t="s">
        <v>357</v>
      </c>
      <c r="C59" s="124" t="s">
        <v>613</v>
      </c>
      <c r="D59" s="124"/>
      <c r="F59" s="125">
        <v>530781</v>
      </c>
      <c r="G59" s="124"/>
      <c r="I59" s="124" t="s">
        <v>663</v>
      </c>
      <c r="J59" s="124"/>
    </row>
    <row r="60" spans="3:10" ht="12.75">
      <c r="C60" s="551" t="s">
        <v>146</v>
      </c>
      <c r="D60" s="551"/>
      <c r="F60" s="552" t="s">
        <v>149</v>
      </c>
      <c r="G60" s="552"/>
      <c r="I60" s="550" t="s">
        <v>355</v>
      </c>
      <c r="J60" s="550"/>
    </row>
    <row r="62" ht="12.75">
      <c r="B62" s="79" t="s">
        <v>358</v>
      </c>
    </row>
  </sheetData>
  <sheetProtection/>
  <mergeCells count="71">
    <mergeCell ref="B29:J29"/>
    <mergeCell ref="F24:G24"/>
    <mergeCell ref="H24:I24"/>
    <mergeCell ref="H25:I25"/>
    <mergeCell ref="C60:D60"/>
    <mergeCell ref="F60:G60"/>
    <mergeCell ref="I60:J60"/>
    <mergeCell ref="D48:E48"/>
    <mergeCell ref="F48:I48"/>
    <mergeCell ref="C49:I49"/>
    <mergeCell ref="C50:I50"/>
    <mergeCell ref="F27:G27"/>
    <mergeCell ref="H27:I27"/>
    <mergeCell ref="I54:J54"/>
    <mergeCell ref="I57:J57"/>
    <mergeCell ref="D45:E45"/>
    <mergeCell ref="F45:I45"/>
    <mergeCell ref="D46:E46"/>
    <mergeCell ref="F46:I46"/>
    <mergeCell ref="D47:E47"/>
    <mergeCell ref="F47:I47"/>
    <mergeCell ref="D41:E41"/>
    <mergeCell ref="F41:I41"/>
    <mergeCell ref="C42:I42"/>
    <mergeCell ref="D44:E44"/>
    <mergeCell ref="F44:I44"/>
    <mergeCell ref="D38:E38"/>
    <mergeCell ref="F38:I38"/>
    <mergeCell ref="D39:E39"/>
    <mergeCell ref="F39:I39"/>
    <mergeCell ref="D40:E40"/>
    <mergeCell ref="F40:I40"/>
    <mergeCell ref="D34:E34"/>
    <mergeCell ref="F34:I34"/>
    <mergeCell ref="C35:I35"/>
    <mergeCell ref="D37:E37"/>
    <mergeCell ref="F37:I37"/>
    <mergeCell ref="D31:E31"/>
    <mergeCell ref="F31:I31"/>
    <mergeCell ref="D32:E32"/>
    <mergeCell ref="F32:I32"/>
    <mergeCell ref="D33:E33"/>
    <mergeCell ref="F33:I33"/>
    <mergeCell ref="D24:E24"/>
    <mergeCell ref="C28:I28"/>
    <mergeCell ref="D30:E30"/>
    <mergeCell ref="F30:I30"/>
    <mergeCell ref="D26:E26"/>
    <mergeCell ref="F26:G26"/>
    <mergeCell ref="H26:I26"/>
    <mergeCell ref="D27:E27"/>
    <mergeCell ref="D25:E25"/>
    <mergeCell ref="F25:G25"/>
    <mergeCell ref="D21:E21"/>
    <mergeCell ref="F21:I21"/>
    <mergeCell ref="D22:E22"/>
    <mergeCell ref="F22:G22"/>
    <mergeCell ref="H22:I22"/>
    <mergeCell ref="D23:E23"/>
    <mergeCell ref="F23:G23"/>
    <mergeCell ref="H23:I23"/>
    <mergeCell ref="B5:J5"/>
    <mergeCell ref="E7:J7"/>
    <mergeCell ref="D8:J8"/>
    <mergeCell ref="A19:J19"/>
    <mergeCell ref="D20:E20"/>
    <mergeCell ref="F20:I20"/>
    <mergeCell ref="E12:J12"/>
    <mergeCell ref="E13:J13"/>
    <mergeCell ref="E14:J14"/>
    <mergeCell ref="E15:J15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75" zoomScaleNormal="75" zoomScalePageLayoutView="0" workbookViewId="0" topLeftCell="B1">
      <selection activeCell="F131" sqref="F131:G131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292</v>
      </c>
      <c r="E7" s="584" t="s">
        <v>462</v>
      </c>
      <c r="F7" s="584"/>
      <c r="G7" s="584"/>
      <c r="H7" s="584"/>
      <c r="I7" s="584"/>
      <c r="J7" s="584"/>
    </row>
    <row r="8" spans="2:10" s="60" customFormat="1" ht="19.5">
      <c r="B8" s="60" t="s">
        <v>293</v>
      </c>
      <c r="D8" s="584" t="s">
        <v>666</v>
      </c>
      <c r="E8" s="584"/>
      <c r="F8" s="584"/>
      <c r="G8" s="584"/>
      <c r="H8" s="584"/>
      <c r="I8" s="584"/>
      <c r="J8" s="584"/>
    </row>
    <row r="9" s="61" customFormat="1" ht="15.75">
      <c r="F9" s="62"/>
    </row>
    <row r="10" spans="2:10" s="61" customFormat="1" ht="15.75">
      <c r="B10" s="659" t="s">
        <v>486</v>
      </c>
      <c r="C10" s="659"/>
      <c r="D10" s="659"/>
      <c r="E10" s="659"/>
      <c r="F10" s="659"/>
      <c r="G10" s="659"/>
      <c r="H10" s="659"/>
      <c r="I10" s="659"/>
      <c r="J10" s="659"/>
    </row>
    <row r="11" s="61" customFormat="1" ht="15.75">
      <c r="F11" s="62"/>
    </row>
    <row r="12" spans="2:10" s="61" customFormat="1" ht="45" customHeight="1">
      <c r="B12" s="140" t="s">
        <v>296</v>
      </c>
      <c r="C12" s="140" t="s">
        <v>480</v>
      </c>
      <c r="D12" s="140" t="s">
        <v>487</v>
      </c>
      <c r="E12" s="585" t="s">
        <v>482</v>
      </c>
      <c r="F12" s="585"/>
      <c r="G12" s="585"/>
      <c r="H12" s="585" t="s">
        <v>477</v>
      </c>
      <c r="I12" s="585"/>
      <c r="J12" s="585"/>
    </row>
    <row r="13" spans="2:10" s="61" customFormat="1" ht="15.75">
      <c r="B13" s="132"/>
      <c r="C13" s="132" t="s">
        <v>627</v>
      </c>
      <c r="D13" s="131">
        <v>456</v>
      </c>
      <c r="E13" s="578">
        <v>100</v>
      </c>
      <c r="F13" s="578"/>
      <c r="G13" s="578"/>
      <c r="H13" s="579">
        <v>456000</v>
      </c>
      <c r="I13" s="579"/>
      <c r="J13" s="579"/>
    </row>
    <row r="14" spans="2:10" s="61" customFormat="1" ht="15.75">
      <c r="B14" s="132"/>
      <c r="C14" s="132"/>
      <c r="D14" s="131"/>
      <c r="E14" s="578"/>
      <c r="F14" s="578"/>
      <c r="G14" s="578"/>
      <c r="H14" s="579"/>
      <c r="I14" s="579"/>
      <c r="J14" s="579"/>
    </row>
    <row r="15" spans="2:10" s="95" customFormat="1" ht="15.75">
      <c r="B15" s="134"/>
      <c r="C15" s="134" t="s">
        <v>181</v>
      </c>
      <c r="D15" s="135"/>
      <c r="E15" s="580"/>
      <c r="F15" s="580"/>
      <c r="G15" s="580"/>
      <c r="H15" s="581"/>
      <c r="I15" s="581"/>
      <c r="J15" s="581"/>
    </row>
    <row r="16" s="61" customFormat="1" ht="15.75">
      <c r="F16" s="62"/>
    </row>
    <row r="17" spans="2:6" s="141" customFormat="1" ht="15.75">
      <c r="B17" s="141" t="s">
        <v>478</v>
      </c>
      <c r="F17" s="142"/>
    </row>
    <row r="18" s="141" customFormat="1" ht="15.75">
      <c r="F18" s="142"/>
    </row>
    <row r="19" spans="1:10" s="61" customFormat="1" ht="15.75">
      <c r="A19" s="574" t="s">
        <v>294</v>
      </c>
      <c r="B19" s="589"/>
      <c r="C19" s="589"/>
      <c r="D19" s="589"/>
      <c r="E19" s="589"/>
      <c r="F19" s="589"/>
      <c r="G19" s="589"/>
      <c r="H19" s="589"/>
      <c r="I19" s="589"/>
      <c r="J19" s="589"/>
    </row>
    <row r="20" spans="1:10" s="64" customFormat="1" ht="13.5" customHeight="1">
      <c r="A20" s="63" t="s">
        <v>295</v>
      </c>
      <c r="B20" s="590" t="s">
        <v>296</v>
      </c>
      <c r="C20" s="590" t="s">
        <v>297</v>
      </c>
      <c r="D20" s="590" t="s">
        <v>298</v>
      </c>
      <c r="E20" s="575" t="s">
        <v>299</v>
      </c>
      <c r="F20" s="576"/>
      <c r="G20" s="576"/>
      <c r="H20" s="577"/>
      <c r="I20" s="590" t="s">
        <v>300</v>
      </c>
      <c r="J20" s="590" t="s">
        <v>301</v>
      </c>
    </row>
    <row r="21" spans="1:10" s="64" customFormat="1" ht="13.5">
      <c r="A21" s="63"/>
      <c r="B21" s="591"/>
      <c r="C21" s="591"/>
      <c r="D21" s="591"/>
      <c r="E21" s="590" t="s">
        <v>278</v>
      </c>
      <c r="F21" s="599" t="s">
        <v>41</v>
      </c>
      <c r="G21" s="600"/>
      <c r="H21" s="601"/>
      <c r="I21" s="591"/>
      <c r="J21" s="591"/>
    </row>
    <row r="22" spans="1:10" s="64" customFormat="1" ht="40.5">
      <c r="A22" s="63"/>
      <c r="B22" s="592"/>
      <c r="C22" s="592"/>
      <c r="D22" s="592"/>
      <c r="E22" s="592"/>
      <c r="F22" s="63" t="s">
        <v>302</v>
      </c>
      <c r="G22" s="63" t="s">
        <v>303</v>
      </c>
      <c r="H22" s="63" t="s">
        <v>304</v>
      </c>
      <c r="I22" s="592"/>
      <c r="J22" s="592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305</v>
      </c>
    </row>
    <row r="24" spans="1:10" s="61" customFormat="1" ht="31.5" outlineLevel="1">
      <c r="A24" s="66"/>
      <c r="B24" s="67">
        <v>1</v>
      </c>
      <c r="C24" s="66" t="s">
        <v>306</v>
      </c>
      <c r="D24" s="68">
        <v>3</v>
      </c>
      <c r="E24" s="69">
        <f aca="true" t="shared" si="0" ref="E24:E29">F24+G24+H24</f>
        <v>5500</v>
      </c>
      <c r="F24" s="70">
        <v>5500</v>
      </c>
      <c r="G24" s="71"/>
      <c r="H24" s="72"/>
      <c r="I24" s="73">
        <v>12</v>
      </c>
      <c r="J24" s="74">
        <v>200000</v>
      </c>
    </row>
    <row r="25" spans="1:10" s="61" customFormat="1" ht="15.75" outlineLevel="1">
      <c r="A25" s="66"/>
      <c r="B25" s="67">
        <v>2</v>
      </c>
      <c r="C25" s="75" t="s">
        <v>307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>D25*E25*I25</f>
        <v>0</v>
      </c>
    </row>
    <row r="26" spans="1:10" s="61" customFormat="1" ht="15.75" outlineLevel="1">
      <c r="A26" s="66"/>
      <c r="B26" s="67">
        <v>3</v>
      </c>
      <c r="C26" s="75" t="s">
        <v>308</v>
      </c>
      <c r="D26" s="68">
        <v>5</v>
      </c>
      <c r="E26" s="69">
        <f t="shared" si="0"/>
        <v>2500</v>
      </c>
      <c r="F26" s="70">
        <v>2500</v>
      </c>
      <c r="G26" s="71"/>
      <c r="H26" s="72"/>
      <c r="I26" s="73">
        <v>12</v>
      </c>
      <c r="J26" s="74">
        <f>D26*E26*I26</f>
        <v>150000</v>
      </c>
    </row>
    <row r="27" spans="1:10" s="61" customFormat="1" ht="15.75" outlineLevel="1">
      <c r="A27" s="66"/>
      <c r="B27" s="67">
        <v>4</v>
      </c>
      <c r="C27" s="75" t="s">
        <v>309</v>
      </c>
      <c r="D27" s="68"/>
      <c r="E27" s="69">
        <f t="shared" si="0"/>
        <v>0</v>
      </c>
      <c r="F27" s="70"/>
      <c r="G27" s="71"/>
      <c r="H27" s="72"/>
      <c r="I27" s="73">
        <v>12</v>
      </c>
      <c r="J27" s="74">
        <f>D27*E27*I27</f>
        <v>0</v>
      </c>
    </row>
    <row r="28" spans="1:10" s="61" customFormat="1" ht="15.75" outlineLevel="1">
      <c r="A28" s="66"/>
      <c r="B28" s="67">
        <v>5</v>
      </c>
      <c r="C28" s="75" t="s">
        <v>310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>D28*E28*I28</f>
        <v>0</v>
      </c>
    </row>
    <row r="29" spans="1:10" s="61" customFormat="1" ht="15.75" outlineLevel="1">
      <c r="A29" s="66"/>
      <c r="B29" s="67">
        <v>6</v>
      </c>
      <c r="C29" s="75" t="s">
        <v>311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>D29*E29*I29</f>
        <v>0</v>
      </c>
    </row>
    <row r="30" spans="1:10" s="61" customFormat="1" ht="15.75" outlineLevel="1">
      <c r="A30" s="560" t="s">
        <v>312</v>
      </c>
      <c r="B30" s="561"/>
      <c r="C30" s="561"/>
      <c r="D30" s="561"/>
      <c r="E30" s="561"/>
      <c r="F30" s="561"/>
      <c r="G30" s="561"/>
      <c r="H30" s="561"/>
      <c r="I30" s="562"/>
      <c r="J30" s="76">
        <v>350000</v>
      </c>
    </row>
    <row r="31" spans="1:10" s="61" customFormat="1" ht="23.25" customHeight="1">
      <c r="A31" s="573" t="s">
        <v>524</v>
      </c>
      <c r="B31" s="574"/>
      <c r="C31" s="574"/>
      <c r="D31" s="574"/>
      <c r="E31" s="574"/>
      <c r="F31" s="574"/>
      <c r="G31" s="574"/>
      <c r="H31" s="574"/>
      <c r="I31" s="574"/>
      <c r="J31" s="607"/>
    </row>
    <row r="32" spans="1:10" ht="33" customHeight="1">
      <c r="A32" s="77"/>
      <c r="B32" s="78" t="s">
        <v>296</v>
      </c>
      <c r="C32" s="63" t="s">
        <v>335</v>
      </c>
      <c r="D32" s="575" t="s">
        <v>360</v>
      </c>
      <c r="E32" s="577"/>
      <c r="F32" s="575" t="s">
        <v>361</v>
      </c>
      <c r="G32" s="577"/>
      <c r="H32" s="575" t="s">
        <v>362</v>
      </c>
      <c r="I32" s="577"/>
      <c r="J32" s="63" t="s">
        <v>340</v>
      </c>
    </row>
    <row r="33" spans="1:10" ht="13.5">
      <c r="A33" s="77"/>
      <c r="B33" s="80">
        <v>1</v>
      </c>
      <c r="C33" s="80">
        <v>2</v>
      </c>
      <c r="D33" s="570">
        <v>3</v>
      </c>
      <c r="E33" s="572"/>
      <c r="F33" s="570">
        <v>4</v>
      </c>
      <c r="G33" s="572"/>
      <c r="H33" s="570">
        <v>5</v>
      </c>
      <c r="I33" s="572"/>
      <c r="J33" s="80" t="s">
        <v>363</v>
      </c>
    </row>
    <row r="34" spans="1:10" s="61" customFormat="1" ht="15.75" outlineLevel="1">
      <c r="A34" s="66"/>
      <c r="B34" s="67">
        <v>1</v>
      </c>
      <c r="C34" s="75"/>
      <c r="D34" s="603"/>
      <c r="E34" s="604"/>
      <c r="F34" s="608"/>
      <c r="G34" s="609"/>
      <c r="H34" s="610">
        <v>11</v>
      </c>
      <c r="I34" s="611"/>
      <c r="J34" s="82">
        <f>D34*F34*H34</f>
        <v>0</v>
      </c>
    </row>
    <row r="35" spans="1:10" s="61" customFormat="1" ht="15.75" outlineLevel="1">
      <c r="A35" s="66"/>
      <c r="B35" s="67"/>
      <c r="C35" s="75"/>
      <c r="D35" s="603"/>
      <c r="E35" s="604"/>
      <c r="F35" s="608"/>
      <c r="G35" s="609"/>
      <c r="H35" s="610"/>
      <c r="I35" s="611"/>
      <c r="J35" s="82"/>
    </row>
    <row r="36" spans="1:10" s="61" customFormat="1" ht="15.75" outlineLevel="1">
      <c r="A36" s="83" t="s">
        <v>312</v>
      </c>
      <c r="B36" s="84"/>
      <c r="C36" s="561" t="s">
        <v>312</v>
      </c>
      <c r="D36" s="561"/>
      <c r="E36" s="561"/>
      <c r="F36" s="561"/>
      <c r="G36" s="561"/>
      <c r="H36" s="561"/>
      <c r="I36" s="562"/>
      <c r="J36" s="76">
        <f>J34</f>
        <v>0</v>
      </c>
    </row>
    <row r="37" spans="1:10" s="61" customFormat="1" ht="33" customHeight="1">
      <c r="A37" s="573" t="s">
        <v>525</v>
      </c>
      <c r="B37" s="574"/>
      <c r="C37" s="574"/>
      <c r="D37" s="574"/>
      <c r="E37" s="574"/>
      <c r="F37" s="574"/>
      <c r="G37" s="574"/>
      <c r="H37" s="574"/>
      <c r="I37" s="574"/>
      <c r="J37" s="574"/>
    </row>
    <row r="38" spans="1:10" ht="54">
      <c r="A38" s="77"/>
      <c r="B38" s="85" t="s">
        <v>296</v>
      </c>
      <c r="C38" s="575" t="s">
        <v>313</v>
      </c>
      <c r="D38" s="576"/>
      <c r="E38" s="576"/>
      <c r="F38" s="577"/>
      <c r="G38" s="86" t="s">
        <v>314</v>
      </c>
      <c r="H38" s="575" t="s">
        <v>315</v>
      </c>
      <c r="I38" s="577"/>
      <c r="J38" s="63" t="s">
        <v>316</v>
      </c>
    </row>
    <row r="39" spans="1:10" ht="12.75">
      <c r="A39" s="87"/>
      <c r="B39" s="88">
        <v>1</v>
      </c>
      <c r="C39" s="570">
        <v>2</v>
      </c>
      <c r="D39" s="571"/>
      <c r="E39" s="571"/>
      <c r="F39" s="572"/>
      <c r="G39" s="89">
        <v>3</v>
      </c>
      <c r="H39" s="570">
        <v>4</v>
      </c>
      <c r="I39" s="572"/>
      <c r="J39" s="80" t="s">
        <v>317</v>
      </c>
    </row>
    <row r="40" spans="1:10" s="95" customFormat="1" ht="15" customHeight="1" outlineLevel="1">
      <c r="A40" s="90"/>
      <c r="B40" s="91">
        <v>1</v>
      </c>
      <c r="C40" s="555" t="s">
        <v>318</v>
      </c>
      <c r="D40" s="556"/>
      <c r="E40" s="556"/>
      <c r="F40" s="557"/>
      <c r="G40" s="92" t="s">
        <v>319</v>
      </c>
      <c r="H40" s="568" t="s">
        <v>319</v>
      </c>
      <c r="I40" s="569"/>
      <c r="J40" s="94">
        <f>J41+J42</f>
        <v>77000</v>
      </c>
    </row>
    <row r="41" spans="1:10" s="61" customFormat="1" ht="30" customHeight="1" outlineLevel="1">
      <c r="A41" s="66"/>
      <c r="B41" s="67" t="s">
        <v>320</v>
      </c>
      <c r="C41" s="563" t="s">
        <v>321</v>
      </c>
      <c r="D41" s="564"/>
      <c r="E41" s="564"/>
      <c r="F41" s="565"/>
      <c r="G41" s="96">
        <v>350000</v>
      </c>
      <c r="H41" s="566">
        <v>22</v>
      </c>
      <c r="I41" s="567"/>
      <c r="J41" s="74">
        <f>H41*G41/100</f>
        <v>77000</v>
      </c>
    </row>
    <row r="42" spans="1:10" s="61" customFormat="1" ht="15.75" outlineLevel="1">
      <c r="A42" s="66"/>
      <c r="B42" s="67" t="s">
        <v>322</v>
      </c>
      <c r="C42" s="563" t="s">
        <v>323</v>
      </c>
      <c r="D42" s="564"/>
      <c r="E42" s="564"/>
      <c r="F42" s="565"/>
      <c r="G42" s="96"/>
      <c r="H42" s="566">
        <v>10</v>
      </c>
      <c r="I42" s="567"/>
      <c r="J42" s="74">
        <f>D42*G42/100</f>
        <v>0</v>
      </c>
    </row>
    <row r="43" spans="1:10" s="95" customFormat="1" ht="15" customHeight="1" outlineLevel="1">
      <c r="A43" s="90"/>
      <c r="B43" s="91">
        <v>2</v>
      </c>
      <c r="C43" s="555" t="s">
        <v>324</v>
      </c>
      <c r="D43" s="556"/>
      <c r="E43" s="556"/>
      <c r="F43" s="557"/>
      <c r="G43" s="92" t="s">
        <v>319</v>
      </c>
      <c r="H43" s="568" t="s">
        <v>319</v>
      </c>
      <c r="I43" s="569"/>
      <c r="J43" s="94">
        <f>J44+J45+J46+J47</f>
        <v>10150</v>
      </c>
    </row>
    <row r="44" spans="1:10" s="61" customFormat="1" ht="48" customHeight="1" outlineLevel="1">
      <c r="A44" s="66"/>
      <c r="B44" s="67" t="s">
        <v>325</v>
      </c>
      <c r="C44" s="563" t="s">
        <v>326</v>
      </c>
      <c r="D44" s="564"/>
      <c r="E44" s="564"/>
      <c r="F44" s="565"/>
      <c r="G44" s="96">
        <v>350000</v>
      </c>
      <c r="H44" s="566">
        <v>2.9</v>
      </c>
      <c r="I44" s="567"/>
      <c r="J44" s="74">
        <f>H44*G44/100</f>
        <v>10150</v>
      </c>
    </row>
    <row r="45" spans="1:10" s="61" customFormat="1" ht="15" customHeight="1" outlineLevel="1">
      <c r="A45" s="66"/>
      <c r="B45" s="67" t="s">
        <v>327</v>
      </c>
      <c r="C45" s="563" t="s">
        <v>328</v>
      </c>
      <c r="D45" s="564"/>
      <c r="E45" s="564"/>
      <c r="F45" s="565"/>
      <c r="G45" s="96"/>
      <c r="H45" s="566">
        <v>0</v>
      </c>
      <c r="I45" s="567"/>
      <c r="J45" s="74">
        <f>D45*G45/100</f>
        <v>0</v>
      </c>
    </row>
    <row r="46" spans="1:10" s="61" customFormat="1" ht="15" customHeight="1" outlineLevel="1">
      <c r="A46" s="66"/>
      <c r="B46" s="67" t="s">
        <v>329</v>
      </c>
      <c r="C46" s="563" t="s">
        <v>330</v>
      </c>
      <c r="D46" s="564"/>
      <c r="E46" s="564"/>
      <c r="F46" s="565"/>
      <c r="G46" s="96"/>
      <c r="H46" s="566">
        <v>0.2</v>
      </c>
      <c r="I46" s="567"/>
      <c r="J46" s="74">
        <f>H46*G46/100</f>
        <v>0</v>
      </c>
    </row>
    <row r="47" spans="1:10" s="61" customFormat="1" ht="15" customHeight="1" outlineLevel="1">
      <c r="A47" s="66"/>
      <c r="B47" s="67" t="s">
        <v>331</v>
      </c>
      <c r="C47" s="563" t="s">
        <v>332</v>
      </c>
      <c r="D47" s="564"/>
      <c r="E47" s="564"/>
      <c r="F47" s="565"/>
      <c r="G47" s="96"/>
      <c r="H47" s="566"/>
      <c r="I47" s="567"/>
      <c r="J47" s="74">
        <f>D47*H47/100</f>
        <v>0</v>
      </c>
    </row>
    <row r="48" spans="1:10" s="95" customFormat="1" ht="30" customHeight="1" outlineLevel="1">
      <c r="A48" s="90"/>
      <c r="B48" s="91">
        <v>3</v>
      </c>
      <c r="C48" s="555" t="s">
        <v>333</v>
      </c>
      <c r="D48" s="556"/>
      <c r="E48" s="556"/>
      <c r="F48" s="557"/>
      <c r="G48" s="93">
        <v>350000</v>
      </c>
      <c r="H48" s="558">
        <v>5.1</v>
      </c>
      <c r="I48" s="559"/>
      <c r="J48" s="94">
        <f>H48*G48/100</f>
        <v>17849.999999999996</v>
      </c>
    </row>
    <row r="49" spans="1:10" s="61" customFormat="1" ht="15.75" outlineLevel="1">
      <c r="A49" s="560" t="s">
        <v>312</v>
      </c>
      <c r="B49" s="561"/>
      <c r="C49" s="561"/>
      <c r="D49" s="561"/>
      <c r="E49" s="561"/>
      <c r="F49" s="561"/>
      <c r="G49" s="561"/>
      <c r="H49" s="561"/>
      <c r="I49" s="562"/>
      <c r="J49" s="76">
        <v>106000</v>
      </c>
    </row>
    <row r="50" spans="1:10" s="61" customFormat="1" ht="24" customHeight="1">
      <c r="A50" s="573" t="s">
        <v>463</v>
      </c>
      <c r="B50" s="574"/>
      <c r="C50" s="574"/>
      <c r="D50" s="574"/>
      <c r="E50" s="574"/>
      <c r="F50" s="574"/>
      <c r="G50" s="574"/>
      <c r="H50" s="574"/>
      <c r="I50" s="574"/>
      <c r="J50" s="574"/>
    </row>
    <row r="51" spans="1:10" ht="27">
      <c r="A51" s="77"/>
      <c r="B51" s="97" t="s">
        <v>296</v>
      </c>
      <c r="C51" s="63" t="s">
        <v>335</v>
      </c>
      <c r="D51" s="602" t="s">
        <v>336</v>
      </c>
      <c r="E51" s="602"/>
      <c r="F51" s="63" t="s">
        <v>337</v>
      </c>
      <c r="G51" s="63" t="s">
        <v>338</v>
      </c>
      <c r="H51" s="602" t="s">
        <v>339</v>
      </c>
      <c r="I51" s="602"/>
      <c r="J51" s="63" t="s">
        <v>340</v>
      </c>
    </row>
    <row r="52" spans="1:10" s="99" customFormat="1" ht="12.75">
      <c r="A52" s="98"/>
      <c r="B52" s="80">
        <v>1</v>
      </c>
      <c r="C52" s="80">
        <v>2</v>
      </c>
      <c r="D52" s="570">
        <v>3</v>
      </c>
      <c r="E52" s="572"/>
      <c r="F52" s="80">
        <v>4</v>
      </c>
      <c r="G52" s="80">
        <v>5</v>
      </c>
      <c r="H52" s="570">
        <v>6</v>
      </c>
      <c r="I52" s="572"/>
      <c r="J52" s="80" t="s">
        <v>341</v>
      </c>
    </row>
    <row r="53" spans="1:10" s="61" customFormat="1" ht="15.75" outlineLevel="1">
      <c r="A53" s="66"/>
      <c r="B53" s="67">
        <v>1</v>
      </c>
      <c r="C53" s="66" t="s">
        <v>365</v>
      </c>
      <c r="D53" s="75" t="s">
        <v>343</v>
      </c>
      <c r="E53" s="100"/>
      <c r="F53" s="81"/>
      <c r="G53" s="101"/>
      <c r="H53" s="603">
        <v>12</v>
      </c>
      <c r="I53" s="604"/>
      <c r="J53" s="74">
        <f aca="true" t="shared" si="1" ref="J53:J58">F53*G53*H53</f>
        <v>0</v>
      </c>
    </row>
    <row r="54" spans="1:10" s="61" customFormat="1" ht="30" customHeight="1" outlineLevel="1">
      <c r="A54" s="66"/>
      <c r="B54" s="67">
        <v>2</v>
      </c>
      <c r="C54" s="66" t="s">
        <v>366</v>
      </c>
      <c r="D54" s="612" t="s">
        <v>367</v>
      </c>
      <c r="E54" s="613"/>
      <c r="F54" s="81"/>
      <c r="G54" s="101"/>
      <c r="H54" s="603">
        <v>12</v>
      </c>
      <c r="I54" s="604"/>
      <c r="J54" s="74">
        <f t="shared" si="1"/>
        <v>0</v>
      </c>
    </row>
    <row r="55" spans="1:10" s="61" customFormat="1" ht="15.75" outlineLevel="1">
      <c r="A55" s="114"/>
      <c r="B55" s="102">
        <v>3</v>
      </c>
      <c r="C55" s="66" t="s">
        <v>368</v>
      </c>
      <c r="D55" s="75" t="s">
        <v>369</v>
      </c>
      <c r="E55" s="100"/>
      <c r="F55" s="81"/>
      <c r="G55" s="101"/>
      <c r="H55" s="603">
        <v>12</v>
      </c>
      <c r="I55" s="604"/>
      <c r="J55" s="74">
        <f t="shared" si="1"/>
        <v>0</v>
      </c>
    </row>
    <row r="56" spans="1:10" s="61" customFormat="1" ht="15.75" outlineLevel="1">
      <c r="A56" s="114"/>
      <c r="B56" s="102">
        <v>4</v>
      </c>
      <c r="C56" s="66" t="s">
        <v>370</v>
      </c>
      <c r="D56" s="75" t="s">
        <v>369</v>
      </c>
      <c r="E56" s="100"/>
      <c r="F56" s="81"/>
      <c r="G56" s="101"/>
      <c r="H56" s="603">
        <v>12</v>
      </c>
      <c r="I56" s="604"/>
      <c r="J56" s="74">
        <f t="shared" si="1"/>
        <v>0</v>
      </c>
    </row>
    <row r="57" spans="1:10" s="61" customFormat="1" ht="15.75" outlineLevel="1">
      <c r="A57" s="114"/>
      <c r="B57" s="102">
        <v>5</v>
      </c>
      <c r="C57" s="66" t="s">
        <v>342</v>
      </c>
      <c r="D57" s="75" t="s">
        <v>371</v>
      </c>
      <c r="E57" s="100"/>
      <c r="F57" s="81"/>
      <c r="G57" s="101"/>
      <c r="H57" s="603">
        <v>12</v>
      </c>
      <c r="I57" s="604"/>
      <c r="J57" s="74">
        <f t="shared" si="1"/>
        <v>0</v>
      </c>
    </row>
    <row r="58" spans="1:10" s="61" customFormat="1" ht="15.75" outlineLevel="1">
      <c r="A58" s="114"/>
      <c r="B58" s="102">
        <v>6</v>
      </c>
      <c r="C58" s="66" t="s">
        <v>372</v>
      </c>
      <c r="D58" s="614" t="s">
        <v>373</v>
      </c>
      <c r="E58" s="615"/>
      <c r="F58" s="81"/>
      <c r="G58" s="101"/>
      <c r="H58" s="603">
        <v>12</v>
      </c>
      <c r="I58" s="604"/>
      <c r="J58" s="74">
        <f t="shared" si="1"/>
        <v>0</v>
      </c>
    </row>
    <row r="59" spans="1:10" s="61" customFormat="1" ht="15.75" outlineLevel="1">
      <c r="A59" s="560" t="s">
        <v>312</v>
      </c>
      <c r="B59" s="561"/>
      <c r="C59" s="561"/>
      <c r="D59" s="561"/>
      <c r="E59" s="561"/>
      <c r="F59" s="561"/>
      <c r="G59" s="561"/>
      <c r="H59" s="561"/>
      <c r="I59" s="562"/>
      <c r="J59" s="103">
        <f>SUM(J53:J58)</f>
        <v>0</v>
      </c>
    </row>
    <row r="60" spans="1:10" s="61" customFormat="1" ht="21.75" customHeight="1">
      <c r="A60" s="573" t="s">
        <v>464</v>
      </c>
      <c r="B60" s="574"/>
      <c r="C60" s="574"/>
      <c r="D60" s="574"/>
      <c r="E60" s="574"/>
      <c r="F60" s="574"/>
      <c r="G60" s="574"/>
      <c r="H60" s="574"/>
      <c r="I60" s="574"/>
      <c r="J60" s="574"/>
    </row>
    <row r="61" spans="1:10" s="61" customFormat="1" ht="31.5" outlineLevel="1">
      <c r="A61" s="66"/>
      <c r="B61" s="67">
        <v>1</v>
      </c>
      <c r="C61" s="66" t="s">
        <v>375</v>
      </c>
      <c r="D61" s="614" t="s">
        <v>376</v>
      </c>
      <c r="E61" s="615"/>
      <c r="F61" s="68"/>
      <c r="G61" s="104"/>
      <c r="H61" s="605">
        <v>12</v>
      </c>
      <c r="I61" s="606"/>
      <c r="J61" s="74">
        <f>F61*G61*H61</f>
        <v>0</v>
      </c>
    </row>
    <row r="62" spans="1:10" s="61" customFormat="1" ht="15.75" outlineLevel="1">
      <c r="A62" s="560" t="s">
        <v>312</v>
      </c>
      <c r="B62" s="561"/>
      <c r="C62" s="561"/>
      <c r="D62" s="561"/>
      <c r="E62" s="561"/>
      <c r="F62" s="561"/>
      <c r="G62" s="561"/>
      <c r="H62" s="561"/>
      <c r="I62" s="562"/>
      <c r="J62" s="76">
        <f>SUM(J61:J61)</f>
        <v>0</v>
      </c>
    </row>
    <row r="63" spans="1:10" s="61" customFormat="1" ht="22.5" customHeight="1">
      <c r="A63" s="573" t="s">
        <v>465</v>
      </c>
      <c r="B63" s="574"/>
      <c r="C63" s="574"/>
      <c r="D63" s="574"/>
      <c r="E63" s="574"/>
      <c r="F63" s="574"/>
      <c r="G63" s="574"/>
      <c r="H63" s="574"/>
      <c r="I63" s="574"/>
      <c r="J63" s="574"/>
    </row>
    <row r="64" spans="1:10" s="61" customFormat="1" ht="15.75" outlineLevel="1">
      <c r="A64" s="66"/>
      <c r="B64" s="67">
        <v>1</v>
      </c>
      <c r="C64" s="75" t="s">
        <v>378</v>
      </c>
      <c r="D64" s="614" t="s">
        <v>379</v>
      </c>
      <c r="E64" s="615"/>
      <c r="F64" s="69"/>
      <c r="G64" s="101"/>
      <c r="H64" s="603">
        <v>12</v>
      </c>
      <c r="I64" s="604"/>
      <c r="J64" s="74">
        <f>F64*G64*H64</f>
        <v>0</v>
      </c>
    </row>
    <row r="65" spans="1:10" s="61" customFormat="1" ht="15.75" outlineLevel="1">
      <c r="A65" s="66"/>
      <c r="B65" s="67">
        <v>2</v>
      </c>
      <c r="C65" s="75" t="s">
        <v>380</v>
      </c>
      <c r="D65" s="614" t="s">
        <v>381</v>
      </c>
      <c r="E65" s="615"/>
      <c r="F65" s="69"/>
      <c r="G65" s="101"/>
      <c r="H65" s="603">
        <v>12</v>
      </c>
      <c r="I65" s="604"/>
      <c r="J65" s="74">
        <f>F65*G65*H65</f>
        <v>0</v>
      </c>
    </row>
    <row r="66" spans="1:10" s="61" customFormat="1" ht="15.75" outlineLevel="1">
      <c r="A66" s="66"/>
      <c r="B66" s="67">
        <v>3</v>
      </c>
      <c r="C66" s="75" t="s">
        <v>382</v>
      </c>
      <c r="D66" s="614" t="s">
        <v>383</v>
      </c>
      <c r="E66" s="615"/>
      <c r="F66" s="69"/>
      <c r="G66" s="101"/>
      <c r="H66" s="603">
        <v>12</v>
      </c>
      <c r="I66" s="604"/>
      <c r="J66" s="74">
        <f>F66*G66*H66</f>
        <v>0</v>
      </c>
    </row>
    <row r="67" spans="1:10" s="61" customFormat="1" ht="15.75" outlineLevel="1">
      <c r="A67" s="66"/>
      <c r="B67" s="67">
        <v>4</v>
      </c>
      <c r="C67" s="75" t="s">
        <v>384</v>
      </c>
      <c r="D67" s="614" t="s">
        <v>383</v>
      </c>
      <c r="E67" s="615"/>
      <c r="F67" s="69"/>
      <c r="G67" s="101"/>
      <c r="H67" s="603">
        <v>12</v>
      </c>
      <c r="I67" s="604"/>
      <c r="J67" s="74">
        <f>F67*G67*H67</f>
        <v>0</v>
      </c>
    </row>
    <row r="68" spans="1:10" s="61" customFormat="1" ht="15.75" outlineLevel="1">
      <c r="A68" s="66"/>
      <c r="B68" s="67">
        <v>5</v>
      </c>
      <c r="C68" s="75" t="s">
        <v>385</v>
      </c>
      <c r="D68" s="614" t="s">
        <v>383</v>
      </c>
      <c r="E68" s="615"/>
      <c r="F68" s="69"/>
      <c r="G68" s="101"/>
      <c r="H68" s="603">
        <v>12</v>
      </c>
      <c r="I68" s="604"/>
      <c r="J68" s="74">
        <f>F68*G68*H68</f>
        <v>0</v>
      </c>
    </row>
    <row r="69" spans="1:10" s="61" customFormat="1" ht="15.75" outlineLevel="1">
      <c r="A69" s="560" t="s">
        <v>312</v>
      </c>
      <c r="B69" s="561"/>
      <c r="C69" s="561"/>
      <c r="D69" s="561"/>
      <c r="E69" s="561"/>
      <c r="F69" s="561"/>
      <c r="G69" s="561"/>
      <c r="H69" s="561"/>
      <c r="I69" s="562"/>
      <c r="J69" s="76">
        <f>SUM(J64:J68)</f>
        <v>0</v>
      </c>
    </row>
    <row r="70" spans="1:10" s="61" customFormat="1" ht="27.75" customHeight="1">
      <c r="A70" s="573" t="s">
        <v>526</v>
      </c>
      <c r="B70" s="574"/>
      <c r="C70" s="574"/>
      <c r="D70" s="574"/>
      <c r="E70" s="574"/>
      <c r="F70" s="574"/>
      <c r="G70" s="574"/>
      <c r="H70" s="574"/>
      <c r="I70" s="574"/>
      <c r="J70" s="574"/>
    </row>
    <row r="71" spans="1:10" ht="27">
      <c r="A71" s="77"/>
      <c r="B71" s="97" t="s">
        <v>296</v>
      </c>
      <c r="C71" s="63" t="s">
        <v>335</v>
      </c>
      <c r="D71" s="602" t="s">
        <v>336</v>
      </c>
      <c r="E71" s="602"/>
      <c r="F71" s="63" t="s">
        <v>337</v>
      </c>
      <c r="G71" s="63" t="s">
        <v>338</v>
      </c>
      <c r="H71" s="602" t="s">
        <v>339</v>
      </c>
      <c r="I71" s="602"/>
      <c r="J71" s="63" t="s">
        <v>340</v>
      </c>
    </row>
    <row r="72" spans="1:10" s="99" customFormat="1" ht="12.75">
      <c r="A72" s="98"/>
      <c r="B72" s="80">
        <v>1</v>
      </c>
      <c r="C72" s="80">
        <v>2</v>
      </c>
      <c r="D72" s="570">
        <v>3</v>
      </c>
      <c r="E72" s="572"/>
      <c r="F72" s="80">
        <v>4</v>
      </c>
      <c r="G72" s="80">
        <v>5</v>
      </c>
      <c r="H72" s="570">
        <v>6</v>
      </c>
      <c r="I72" s="572"/>
      <c r="J72" s="80" t="s">
        <v>341</v>
      </c>
    </row>
    <row r="73" spans="1:10" s="95" customFormat="1" ht="31.5" outlineLevel="2">
      <c r="A73" s="90"/>
      <c r="B73" s="91" t="s">
        <v>387</v>
      </c>
      <c r="C73" s="90" t="s">
        <v>388</v>
      </c>
      <c r="D73" s="616" t="s">
        <v>319</v>
      </c>
      <c r="E73" s="617"/>
      <c r="F73" s="106" t="s">
        <v>319</v>
      </c>
      <c r="G73" s="106" t="s">
        <v>319</v>
      </c>
      <c r="H73" s="618" t="s">
        <v>319</v>
      </c>
      <c r="I73" s="619"/>
      <c r="J73" s="94"/>
    </row>
    <row r="74" spans="1:10" s="61" customFormat="1" ht="15.75" outlineLevel="2">
      <c r="A74" s="66"/>
      <c r="B74" s="107" t="s">
        <v>320</v>
      </c>
      <c r="C74" s="66"/>
      <c r="D74" s="563"/>
      <c r="E74" s="565"/>
      <c r="F74" s="105"/>
      <c r="G74" s="101"/>
      <c r="H74" s="605"/>
      <c r="I74" s="606"/>
      <c r="J74" s="74">
        <f aca="true" t="shared" si="2" ref="J74:J79">F74*G74*H74</f>
        <v>0</v>
      </c>
    </row>
    <row r="75" spans="1:10" s="61" customFormat="1" ht="15.75" outlineLevel="2">
      <c r="A75" s="66"/>
      <c r="B75" s="67" t="s">
        <v>322</v>
      </c>
      <c r="C75" s="66"/>
      <c r="D75" s="563"/>
      <c r="E75" s="565"/>
      <c r="F75" s="105"/>
      <c r="G75" s="101"/>
      <c r="H75" s="605"/>
      <c r="I75" s="606"/>
      <c r="J75" s="74">
        <f t="shared" si="2"/>
        <v>0</v>
      </c>
    </row>
    <row r="76" spans="1:10" s="61" customFormat="1" ht="15.75" outlineLevel="2">
      <c r="A76" s="66"/>
      <c r="B76" s="107" t="s">
        <v>393</v>
      </c>
      <c r="C76" s="66"/>
      <c r="D76" s="563"/>
      <c r="E76" s="565"/>
      <c r="F76" s="105"/>
      <c r="G76" s="101"/>
      <c r="H76" s="605"/>
      <c r="I76" s="606"/>
      <c r="J76" s="74">
        <f>F76*G76*H76</f>
        <v>0</v>
      </c>
    </row>
    <row r="77" spans="1:10" s="61" customFormat="1" ht="15.75" outlineLevel="2">
      <c r="A77" s="66"/>
      <c r="B77" s="67" t="s">
        <v>395</v>
      </c>
      <c r="C77" s="66"/>
      <c r="D77" s="563"/>
      <c r="E77" s="565"/>
      <c r="F77" s="105"/>
      <c r="G77" s="101"/>
      <c r="H77" s="605"/>
      <c r="I77" s="606"/>
      <c r="J77" s="74">
        <f t="shared" si="2"/>
        <v>0</v>
      </c>
    </row>
    <row r="78" spans="1:10" s="61" customFormat="1" ht="15.75" outlineLevel="2">
      <c r="A78" s="66"/>
      <c r="B78" s="67" t="s">
        <v>397</v>
      </c>
      <c r="C78" s="66"/>
      <c r="D78" s="563"/>
      <c r="E78" s="565"/>
      <c r="F78" s="105"/>
      <c r="G78" s="101"/>
      <c r="H78" s="605"/>
      <c r="I78" s="606"/>
      <c r="J78" s="74"/>
    </row>
    <row r="79" spans="1:10" s="61" customFormat="1" ht="15.75" outlineLevel="2">
      <c r="A79" s="66"/>
      <c r="B79" s="67" t="s">
        <v>412</v>
      </c>
      <c r="C79" s="66"/>
      <c r="D79" s="563"/>
      <c r="E79" s="565"/>
      <c r="F79" s="105"/>
      <c r="G79" s="101"/>
      <c r="H79" s="605"/>
      <c r="I79" s="606"/>
      <c r="J79" s="74">
        <f t="shared" si="2"/>
        <v>0</v>
      </c>
    </row>
    <row r="80" spans="1:10" s="95" customFormat="1" ht="31.5" outlineLevel="2">
      <c r="A80" s="90"/>
      <c r="B80" s="91" t="s">
        <v>413</v>
      </c>
      <c r="C80" s="90" t="s">
        <v>414</v>
      </c>
      <c r="D80" s="616" t="s">
        <v>319</v>
      </c>
      <c r="E80" s="617"/>
      <c r="F80" s="106" t="s">
        <v>319</v>
      </c>
      <c r="G80" s="106" t="s">
        <v>319</v>
      </c>
      <c r="H80" s="618" t="s">
        <v>319</v>
      </c>
      <c r="I80" s="619"/>
      <c r="J80" s="94"/>
    </row>
    <row r="81" spans="1:10" s="61" customFormat="1" ht="15.75" outlineLevel="2">
      <c r="A81" s="66"/>
      <c r="B81" s="67" t="s">
        <v>325</v>
      </c>
      <c r="C81" s="66"/>
      <c r="D81" s="563"/>
      <c r="E81" s="565"/>
      <c r="F81" s="105"/>
      <c r="G81" s="101"/>
      <c r="H81" s="605"/>
      <c r="I81" s="606"/>
      <c r="J81" s="74">
        <f aca="true" t="shared" si="3" ref="J81:J86">G81*H81*I81</f>
        <v>0</v>
      </c>
    </row>
    <row r="82" spans="1:10" s="61" customFormat="1" ht="15.75" outlineLevel="2">
      <c r="A82" s="66"/>
      <c r="B82" s="67" t="s">
        <v>327</v>
      </c>
      <c r="C82" s="66"/>
      <c r="D82" s="563"/>
      <c r="E82" s="565"/>
      <c r="F82" s="105"/>
      <c r="G82" s="101"/>
      <c r="H82" s="605"/>
      <c r="I82" s="606"/>
      <c r="J82" s="74">
        <f t="shared" si="3"/>
        <v>0</v>
      </c>
    </row>
    <row r="83" spans="1:10" s="61" customFormat="1" ht="15.75" outlineLevel="2">
      <c r="A83" s="66"/>
      <c r="B83" s="67" t="s">
        <v>329</v>
      </c>
      <c r="C83" s="66"/>
      <c r="D83" s="563"/>
      <c r="E83" s="565"/>
      <c r="F83" s="105"/>
      <c r="G83" s="101"/>
      <c r="H83" s="605"/>
      <c r="I83" s="606"/>
      <c r="J83" s="74">
        <f t="shared" si="3"/>
        <v>0</v>
      </c>
    </row>
    <row r="84" spans="1:10" s="61" customFormat="1" ht="15.75" outlineLevel="2">
      <c r="A84" s="66"/>
      <c r="B84" s="67" t="s">
        <v>331</v>
      </c>
      <c r="C84" s="66"/>
      <c r="D84" s="563"/>
      <c r="E84" s="565"/>
      <c r="F84" s="105"/>
      <c r="G84" s="101"/>
      <c r="H84" s="605"/>
      <c r="I84" s="606"/>
      <c r="J84" s="74">
        <f t="shared" si="3"/>
        <v>0</v>
      </c>
    </row>
    <row r="85" spans="1:10" s="61" customFormat="1" ht="15.75" outlineLevel="2">
      <c r="A85" s="66"/>
      <c r="B85" s="67" t="s">
        <v>421</v>
      </c>
      <c r="C85" s="66"/>
      <c r="D85" s="563"/>
      <c r="E85" s="565"/>
      <c r="F85" s="105"/>
      <c r="G85" s="101"/>
      <c r="H85" s="605"/>
      <c r="I85" s="606"/>
      <c r="J85" s="74">
        <f t="shared" si="3"/>
        <v>0</v>
      </c>
    </row>
    <row r="86" spans="1:10" s="61" customFormat="1" ht="15.75" outlineLevel="2">
      <c r="A86" s="66"/>
      <c r="B86" s="67" t="s">
        <v>423</v>
      </c>
      <c r="C86" s="66"/>
      <c r="D86" s="563"/>
      <c r="E86" s="565"/>
      <c r="F86" s="105"/>
      <c r="G86" s="101"/>
      <c r="H86" s="605"/>
      <c r="I86" s="606"/>
      <c r="J86" s="74">
        <f t="shared" si="3"/>
        <v>0</v>
      </c>
    </row>
    <row r="87" spans="1:10" s="61" customFormat="1" ht="15.75" outlineLevel="2">
      <c r="A87" s="560" t="s">
        <v>312</v>
      </c>
      <c r="B87" s="561"/>
      <c r="C87" s="561"/>
      <c r="D87" s="561"/>
      <c r="E87" s="561"/>
      <c r="F87" s="561"/>
      <c r="G87" s="561"/>
      <c r="H87" s="561"/>
      <c r="I87" s="562"/>
      <c r="J87" s="103">
        <f>SUM(J74:J86)</f>
        <v>0</v>
      </c>
    </row>
    <row r="88" spans="1:10" s="61" customFormat="1" ht="24" customHeight="1">
      <c r="A88" s="573" t="s">
        <v>527</v>
      </c>
      <c r="B88" s="574"/>
      <c r="C88" s="574"/>
      <c r="D88" s="574"/>
      <c r="E88" s="574"/>
      <c r="F88" s="574"/>
      <c r="G88" s="574"/>
      <c r="H88" s="574"/>
      <c r="I88" s="574"/>
      <c r="J88" s="574"/>
    </row>
    <row r="89" spans="1:10" ht="27">
      <c r="A89" s="77"/>
      <c r="B89" s="97" t="s">
        <v>296</v>
      </c>
      <c r="C89" s="63" t="s">
        <v>335</v>
      </c>
      <c r="D89" s="602" t="s">
        <v>336</v>
      </c>
      <c r="E89" s="602"/>
      <c r="F89" s="63" t="s">
        <v>337</v>
      </c>
      <c r="G89" s="63" t="s">
        <v>338</v>
      </c>
      <c r="H89" s="602" t="s">
        <v>339</v>
      </c>
      <c r="I89" s="602"/>
      <c r="J89" s="63" t="s">
        <v>340</v>
      </c>
    </row>
    <row r="90" spans="1:10" s="99" customFormat="1" ht="12.75">
      <c r="A90" s="98"/>
      <c r="B90" s="80">
        <v>1</v>
      </c>
      <c r="C90" s="80">
        <v>2</v>
      </c>
      <c r="D90" s="570">
        <v>3</v>
      </c>
      <c r="E90" s="572"/>
      <c r="F90" s="80">
        <v>4</v>
      </c>
      <c r="G90" s="80">
        <v>5</v>
      </c>
      <c r="H90" s="570">
        <v>6</v>
      </c>
      <c r="I90" s="572"/>
      <c r="J90" s="80" t="s">
        <v>341</v>
      </c>
    </row>
    <row r="91" spans="1:10" s="61" customFormat="1" ht="15.75" outlineLevel="2">
      <c r="A91" s="66"/>
      <c r="B91" s="67">
        <v>1</v>
      </c>
      <c r="C91" s="66"/>
      <c r="D91" s="563"/>
      <c r="E91" s="565"/>
      <c r="F91" s="70"/>
      <c r="G91" s="101"/>
      <c r="H91" s="605">
        <v>12</v>
      </c>
      <c r="I91" s="606"/>
      <c r="J91" s="74">
        <f aca="true" t="shared" si="4" ref="J91:J96">F91*G91*H91</f>
        <v>0</v>
      </c>
    </row>
    <row r="92" spans="1:10" s="61" customFormat="1" ht="15.75" outlineLevel="2">
      <c r="A92" s="66"/>
      <c r="B92" s="67">
        <v>2</v>
      </c>
      <c r="C92" s="66"/>
      <c r="D92" s="563"/>
      <c r="E92" s="565"/>
      <c r="F92" s="70"/>
      <c r="G92" s="101"/>
      <c r="H92" s="605"/>
      <c r="I92" s="606"/>
      <c r="J92" s="74">
        <f t="shared" si="4"/>
        <v>0</v>
      </c>
    </row>
    <row r="93" spans="1:10" s="61" customFormat="1" ht="15.75" outlineLevel="2">
      <c r="A93" s="66"/>
      <c r="B93" s="67">
        <v>3</v>
      </c>
      <c r="C93" s="66"/>
      <c r="D93" s="563"/>
      <c r="E93" s="565"/>
      <c r="F93" s="70"/>
      <c r="G93" s="101"/>
      <c r="H93" s="605"/>
      <c r="I93" s="606"/>
      <c r="J93" s="74">
        <f t="shared" si="4"/>
        <v>0</v>
      </c>
    </row>
    <row r="94" spans="1:10" s="61" customFormat="1" ht="15.75" outlineLevel="2">
      <c r="A94" s="66"/>
      <c r="B94" s="67">
        <v>4</v>
      </c>
      <c r="C94" s="66"/>
      <c r="D94" s="563"/>
      <c r="E94" s="565"/>
      <c r="F94" s="70"/>
      <c r="G94" s="101"/>
      <c r="H94" s="605"/>
      <c r="I94" s="606"/>
      <c r="J94" s="74">
        <f t="shared" si="4"/>
        <v>0</v>
      </c>
    </row>
    <row r="95" spans="1:10" s="61" customFormat="1" ht="15.75" outlineLevel="2">
      <c r="A95" s="66"/>
      <c r="B95" s="67">
        <v>5</v>
      </c>
      <c r="C95" s="66"/>
      <c r="D95" s="563"/>
      <c r="E95" s="565"/>
      <c r="F95" s="70"/>
      <c r="G95" s="101"/>
      <c r="H95" s="605"/>
      <c r="I95" s="606"/>
      <c r="J95" s="74">
        <f t="shared" si="4"/>
        <v>0</v>
      </c>
    </row>
    <row r="96" spans="1:10" s="61" customFormat="1" ht="16.5" customHeight="1" outlineLevel="2">
      <c r="A96" s="66"/>
      <c r="B96" s="67">
        <v>6</v>
      </c>
      <c r="C96" s="66"/>
      <c r="D96" s="563"/>
      <c r="E96" s="565"/>
      <c r="F96" s="70"/>
      <c r="G96" s="101"/>
      <c r="H96" s="605"/>
      <c r="I96" s="606"/>
      <c r="J96" s="74">
        <f t="shared" si="4"/>
        <v>0</v>
      </c>
    </row>
    <row r="97" spans="1:10" s="61" customFormat="1" ht="15.75" outlineLevel="1">
      <c r="A97" s="560" t="s">
        <v>312</v>
      </c>
      <c r="B97" s="561"/>
      <c r="C97" s="561"/>
      <c r="D97" s="561"/>
      <c r="E97" s="561"/>
      <c r="F97" s="561"/>
      <c r="G97" s="561"/>
      <c r="H97" s="561"/>
      <c r="I97" s="562"/>
      <c r="J97" s="103">
        <f>SUM(J91:J96)</f>
        <v>0</v>
      </c>
    </row>
    <row r="98" spans="1:10" s="61" customFormat="1" ht="32.25" customHeight="1">
      <c r="A98" s="573" t="s">
        <v>528</v>
      </c>
      <c r="B98" s="574"/>
      <c r="C98" s="574"/>
      <c r="D98" s="574"/>
      <c r="E98" s="574"/>
      <c r="F98" s="574"/>
      <c r="G98" s="574"/>
      <c r="H98" s="574"/>
      <c r="I98" s="574"/>
      <c r="J98" s="574"/>
    </row>
    <row r="99" spans="1:10" s="61" customFormat="1" ht="78.75">
      <c r="A99" s="108"/>
      <c r="B99" s="109" t="s">
        <v>296</v>
      </c>
      <c r="C99" s="620" t="s">
        <v>335</v>
      </c>
      <c r="D99" s="621"/>
      <c r="E99" s="621"/>
      <c r="F99" s="622"/>
      <c r="G99" s="110" t="s">
        <v>434</v>
      </c>
      <c r="H99" s="620" t="s">
        <v>315</v>
      </c>
      <c r="I99" s="622"/>
      <c r="J99" s="110" t="s">
        <v>435</v>
      </c>
    </row>
    <row r="100" spans="1:10" s="61" customFormat="1" ht="15.75">
      <c r="A100" s="111"/>
      <c r="B100" s="112">
        <v>1</v>
      </c>
      <c r="C100" s="624">
        <v>2</v>
      </c>
      <c r="D100" s="625"/>
      <c r="E100" s="625"/>
      <c r="F100" s="626"/>
      <c r="G100" s="65">
        <v>3</v>
      </c>
      <c r="H100" s="624">
        <v>4</v>
      </c>
      <c r="I100" s="626"/>
      <c r="J100" s="65" t="s">
        <v>317</v>
      </c>
    </row>
    <row r="101" spans="1:10" s="95" customFormat="1" ht="15.75" outlineLevel="1">
      <c r="A101" s="90"/>
      <c r="B101" s="91">
        <v>1</v>
      </c>
      <c r="C101" s="627"/>
      <c r="D101" s="628"/>
      <c r="E101" s="628"/>
      <c r="F101" s="629"/>
      <c r="G101" s="113" t="s">
        <v>319</v>
      </c>
      <c r="H101" s="568" t="s">
        <v>319</v>
      </c>
      <c r="I101" s="569"/>
      <c r="J101" s="94">
        <f>J102+J103</f>
        <v>0</v>
      </c>
    </row>
    <row r="102" spans="1:10" s="61" customFormat="1" ht="27.75" customHeight="1" outlineLevel="1">
      <c r="A102" s="66"/>
      <c r="B102" s="67" t="s">
        <v>320</v>
      </c>
      <c r="C102" s="631"/>
      <c r="D102" s="632"/>
      <c r="E102" s="632"/>
      <c r="F102" s="633"/>
      <c r="G102" s="115"/>
      <c r="H102" s="566"/>
      <c r="I102" s="567"/>
      <c r="J102" s="74">
        <f>D102*H102/100</f>
        <v>0</v>
      </c>
    </row>
    <row r="103" spans="1:10" s="61" customFormat="1" ht="15.75" outlineLevel="1">
      <c r="A103" s="66"/>
      <c r="B103" s="67" t="s">
        <v>322</v>
      </c>
      <c r="C103" s="631"/>
      <c r="D103" s="632"/>
      <c r="E103" s="632"/>
      <c r="F103" s="633"/>
      <c r="G103" s="115"/>
      <c r="H103" s="566"/>
      <c r="I103" s="567"/>
      <c r="J103" s="74">
        <f>D103*H103/100</f>
        <v>0</v>
      </c>
    </row>
    <row r="104" spans="1:10" s="61" customFormat="1" ht="15.75" outlineLevel="1">
      <c r="A104" s="560" t="s">
        <v>312</v>
      </c>
      <c r="B104" s="561"/>
      <c r="C104" s="561"/>
      <c r="D104" s="561"/>
      <c r="E104" s="561"/>
      <c r="F104" s="561"/>
      <c r="G104" s="561"/>
      <c r="H104" s="561"/>
      <c r="I104" s="562"/>
      <c r="J104" s="76">
        <f>J101</f>
        <v>0</v>
      </c>
    </row>
    <row r="105" spans="1:10" s="61" customFormat="1" ht="22.5" customHeight="1">
      <c r="A105" s="573" t="s">
        <v>529</v>
      </c>
      <c r="B105" s="574"/>
      <c r="C105" s="574"/>
      <c r="D105" s="574"/>
      <c r="E105" s="574"/>
      <c r="F105" s="574"/>
      <c r="G105" s="574"/>
      <c r="H105" s="574"/>
      <c r="I105" s="574"/>
      <c r="J105" s="607"/>
    </row>
    <row r="106" spans="1:10" ht="25.5">
      <c r="A106" s="77"/>
      <c r="B106" s="78" t="s">
        <v>296</v>
      </c>
      <c r="C106" s="63" t="s">
        <v>335</v>
      </c>
      <c r="D106" s="575" t="s">
        <v>336</v>
      </c>
      <c r="E106" s="577"/>
      <c r="F106" s="575" t="s">
        <v>337</v>
      </c>
      <c r="G106" s="577"/>
      <c r="H106" s="575" t="s">
        <v>347</v>
      </c>
      <c r="I106" s="577"/>
      <c r="J106" s="63" t="s">
        <v>340</v>
      </c>
    </row>
    <row r="107" spans="1:10" ht="13.5">
      <c r="A107" s="77"/>
      <c r="B107" s="80">
        <v>1</v>
      </c>
      <c r="C107" s="80">
        <v>2</v>
      </c>
      <c r="D107" s="570">
        <v>3</v>
      </c>
      <c r="E107" s="572"/>
      <c r="F107" s="570">
        <v>4</v>
      </c>
      <c r="G107" s="572"/>
      <c r="H107" s="570">
        <v>5</v>
      </c>
      <c r="I107" s="572"/>
      <c r="J107" s="80" t="s">
        <v>346</v>
      </c>
    </row>
    <row r="108" spans="1:10" s="61" customFormat="1" ht="15.75" outlineLevel="1">
      <c r="A108" s="66"/>
      <c r="B108" s="67">
        <v>1</v>
      </c>
      <c r="C108" s="75"/>
      <c r="D108" s="603"/>
      <c r="E108" s="604"/>
      <c r="F108" s="608"/>
      <c r="G108" s="609"/>
      <c r="H108" s="610"/>
      <c r="I108" s="611"/>
      <c r="J108" s="82">
        <f>SUM(J110:J113)</f>
        <v>0</v>
      </c>
    </row>
    <row r="109" spans="1:10" s="61" customFormat="1" ht="15.75" outlineLevel="1">
      <c r="A109" s="66"/>
      <c r="B109" s="67"/>
      <c r="C109" s="75"/>
      <c r="D109" s="603"/>
      <c r="E109" s="604"/>
      <c r="F109" s="608"/>
      <c r="G109" s="609"/>
      <c r="H109" s="610"/>
      <c r="I109" s="611"/>
      <c r="J109" s="82"/>
    </row>
    <row r="110" spans="1:10" s="61" customFormat="1" ht="15.75" outlineLevel="1">
      <c r="A110" s="66"/>
      <c r="B110" s="67"/>
      <c r="C110" s="75"/>
      <c r="D110" s="603"/>
      <c r="E110" s="604"/>
      <c r="F110" s="608"/>
      <c r="G110" s="609"/>
      <c r="H110" s="610"/>
      <c r="I110" s="611"/>
      <c r="J110" s="82">
        <f>F110*H110</f>
        <v>0</v>
      </c>
    </row>
    <row r="111" spans="1:10" s="61" customFormat="1" ht="15.75" outlineLevel="1">
      <c r="A111" s="66"/>
      <c r="B111" s="67"/>
      <c r="C111" s="75"/>
      <c r="D111" s="603"/>
      <c r="E111" s="604"/>
      <c r="F111" s="608"/>
      <c r="G111" s="609"/>
      <c r="H111" s="610"/>
      <c r="I111" s="611"/>
      <c r="J111" s="82">
        <f>F111*H111</f>
        <v>0</v>
      </c>
    </row>
    <row r="112" spans="1:10" s="61" customFormat="1" ht="15.75" outlineLevel="1">
      <c r="A112" s="66"/>
      <c r="B112" s="67"/>
      <c r="C112" s="75"/>
      <c r="D112" s="603"/>
      <c r="E112" s="604"/>
      <c r="F112" s="608"/>
      <c r="G112" s="609"/>
      <c r="H112" s="610"/>
      <c r="I112" s="611"/>
      <c r="J112" s="82">
        <f>F112*H112</f>
        <v>0</v>
      </c>
    </row>
    <row r="113" spans="1:10" s="61" customFormat="1" ht="15.75" outlineLevel="1">
      <c r="A113" s="66"/>
      <c r="B113" s="67"/>
      <c r="C113" s="75"/>
      <c r="D113" s="603"/>
      <c r="E113" s="604"/>
      <c r="F113" s="608"/>
      <c r="G113" s="609"/>
      <c r="H113" s="610"/>
      <c r="I113" s="611"/>
      <c r="J113" s="82">
        <f>F113*H113</f>
        <v>0</v>
      </c>
    </row>
    <row r="114" spans="1:10" s="61" customFormat="1" ht="15.75" outlineLevel="1">
      <c r="A114" s="83" t="s">
        <v>312</v>
      </c>
      <c r="B114" s="84"/>
      <c r="C114" s="561" t="s">
        <v>312</v>
      </c>
      <c r="D114" s="561"/>
      <c r="E114" s="561"/>
      <c r="F114" s="561"/>
      <c r="G114" s="561"/>
      <c r="H114" s="561"/>
      <c r="I114" s="562"/>
      <c r="J114" s="76">
        <f>J108</f>
        <v>0</v>
      </c>
    </row>
    <row r="115" spans="1:10" s="61" customFormat="1" ht="27" customHeight="1">
      <c r="A115" s="573" t="s">
        <v>530</v>
      </c>
      <c r="B115" s="574"/>
      <c r="C115" s="574"/>
      <c r="D115" s="574"/>
      <c r="E115" s="574"/>
      <c r="F115" s="574"/>
      <c r="G115" s="574"/>
      <c r="H115" s="574"/>
      <c r="I115" s="574"/>
      <c r="J115" s="607"/>
    </row>
    <row r="116" spans="1:10" s="121" customFormat="1" ht="30" customHeight="1">
      <c r="A116" s="118"/>
      <c r="B116" s="119" t="s">
        <v>296</v>
      </c>
      <c r="C116" s="120" t="s">
        <v>335</v>
      </c>
      <c r="D116" s="645" t="s">
        <v>453</v>
      </c>
      <c r="E116" s="646"/>
      <c r="F116" s="645" t="s">
        <v>454</v>
      </c>
      <c r="G116" s="646"/>
      <c r="H116" s="645" t="s">
        <v>347</v>
      </c>
      <c r="I116" s="646"/>
      <c r="J116" s="120" t="s">
        <v>340</v>
      </c>
    </row>
    <row r="117" spans="1:10" s="121" customFormat="1" ht="30">
      <c r="A117" s="118"/>
      <c r="B117" s="122">
        <v>1</v>
      </c>
      <c r="C117" s="122">
        <v>2</v>
      </c>
      <c r="D117" s="647">
        <v>3</v>
      </c>
      <c r="E117" s="648"/>
      <c r="F117" s="647">
        <v>4</v>
      </c>
      <c r="G117" s="648"/>
      <c r="H117" s="647">
        <v>5</v>
      </c>
      <c r="I117" s="648"/>
      <c r="J117" s="122" t="s">
        <v>455</v>
      </c>
    </row>
    <row r="118" spans="1:10" s="61" customFormat="1" ht="15.75" outlineLevel="1">
      <c r="A118" s="66"/>
      <c r="B118" s="67">
        <v>1</v>
      </c>
      <c r="C118" s="75" t="s">
        <v>456</v>
      </c>
      <c r="D118" s="605"/>
      <c r="E118" s="606"/>
      <c r="F118" s="608"/>
      <c r="G118" s="609"/>
      <c r="H118" s="610"/>
      <c r="I118" s="611"/>
      <c r="J118" s="82">
        <f>J120+J123</f>
        <v>0</v>
      </c>
    </row>
    <row r="119" spans="1:10" s="61" customFormat="1" ht="31.5" outlineLevel="1">
      <c r="A119" s="66"/>
      <c r="B119" s="67"/>
      <c r="C119" s="66" t="s">
        <v>457</v>
      </c>
      <c r="D119" s="605"/>
      <c r="E119" s="606"/>
      <c r="F119" s="608"/>
      <c r="G119" s="609"/>
      <c r="H119" s="610"/>
      <c r="I119" s="611"/>
      <c r="J119" s="82"/>
    </row>
    <row r="120" spans="1:10" s="61" customFormat="1" ht="15.75" outlineLevel="1">
      <c r="A120" s="66"/>
      <c r="B120" s="67"/>
      <c r="C120" s="75"/>
      <c r="D120" s="605"/>
      <c r="E120" s="606"/>
      <c r="F120" s="608"/>
      <c r="G120" s="609"/>
      <c r="H120" s="610"/>
      <c r="I120" s="611"/>
      <c r="J120" s="82">
        <f>F120*D120/100*H120*9/1000</f>
        <v>0</v>
      </c>
    </row>
    <row r="121" spans="1:10" s="61" customFormat="1" ht="15.75" outlineLevel="1">
      <c r="A121" s="66"/>
      <c r="B121" s="67"/>
      <c r="C121" s="75"/>
      <c r="D121" s="605"/>
      <c r="E121" s="606"/>
      <c r="F121" s="608"/>
      <c r="G121" s="609"/>
      <c r="H121" s="610"/>
      <c r="I121" s="611"/>
      <c r="J121" s="82">
        <f>F121*D121/100*H121*9/1000</f>
        <v>0</v>
      </c>
    </row>
    <row r="122" spans="1:10" s="61" customFormat="1" ht="31.5" outlineLevel="1">
      <c r="A122" s="66"/>
      <c r="B122" s="67">
        <v>2</v>
      </c>
      <c r="C122" s="66" t="s">
        <v>458</v>
      </c>
      <c r="D122" s="605"/>
      <c r="E122" s="606"/>
      <c r="F122" s="608"/>
      <c r="G122" s="609"/>
      <c r="H122" s="610"/>
      <c r="I122" s="611"/>
      <c r="J122" s="82">
        <f>SUM(J124:J125)</f>
        <v>0</v>
      </c>
    </row>
    <row r="123" spans="1:10" s="61" customFormat="1" ht="31.5" outlineLevel="1">
      <c r="A123" s="66"/>
      <c r="B123" s="67"/>
      <c r="C123" s="66" t="s">
        <v>457</v>
      </c>
      <c r="D123" s="605"/>
      <c r="E123" s="606"/>
      <c r="F123" s="608"/>
      <c r="G123" s="609"/>
      <c r="H123" s="610"/>
      <c r="I123" s="611"/>
      <c r="J123" s="82"/>
    </row>
    <row r="124" spans="1:10" s="61" customFormat="1" ht="15.75" outlineLevel="1">
      <c r="A124" s="66"/>
      <c r="B124" s="67"/>
      <c r="C124" s="75"/>
      <c r="D124" s="605"/>
      <c r="E124" s="606"/>
      <c r="F124" s="608"/>
      <c r="G124" s="609"/>
      <c r="H124" s="610"/>
      <c r="I124" s="611"/>
      <c r="J124" s="82"/>
    </row>
    <row r="125" spans="1:10" s="61" customFormat="1" ht="15.75" outlineLevel="1">
      <c r="A125" s="66"/>
      <c r="B125" s="67"/>
      <c r="C125" s="75"/>
      <c r="D125" s="605"/>
      <c r="E125" s="606"/>
      <c r="F125" s="608"/>
      <c r="G125" s="609"/>
      <c r="H125" s="610"/>
      <c r="I125" s="611"/>
      <c r="J125" s="82"/>
    </row>
    <row r="126" spans="1:10" s="61" customFormat="1" ht="15.75" outlineLevel="1">
      <c r="A126" s="83" t="s">
        <v>312</v>
      </c>
      <c r="B126" s="84"/>
      <c r="C126" s="561" t="s">
        <v>312</v>
      </c>
      <c r="D126" s="561"/>
      <c r="E126" s="561"/>
      <c r="F126" s="561"/>
      <c r="G126" s="561"/>
      <c r="H126" s="561"/>
      <c r="I126" s="562"/>
      <c r="J126" s="76">
        <f>J118+J122</f>
        <v>0</v>
      </c>
    </row>
    <row r="127" spans="1:10" s="61" customFormat="1" ht="28.5" customHeight="1">
      <c r="A127" s="573" t="s">
        <v>531</v>
      </c>
      <c r="B127" s="574"/>
      <c r="C127" s="574"/>
      <c r="D127" s="574"/>
      <c r="E127" s="574"/>
      <c r="F127" s="574"/>
      <c r="G127" s="574"/>
      <c r="H127" s="574"/>
      <c r="I127" s="574"/>
      <c r="J127" s="607"/>
    </row>
    <row r="128" spans="1:10" ht="25.5">
      <c r="A128" s="77"/>
      <c r="B128" s="78" t="s">
        <v>296</v>
      </c>
      <c r="C128" s="63" t="s">
        <v>335</v>
      </c>
      <c r="D128" s="575" t="s">
        <v>336</v>
      </c>
      <c r="E128" s="577"/>
      <c r="F128" s="575" t="s">
        <v>337</v>
      </c>
      <c r="G128" s="577"/>
      <c r="H128" s="575" t="s">
        <v>347</v>
      </c>
      <c r="I128" s="577"/>
      <c r="J128" s="63" t="s">
        <v>340</v>
      </c>
    </row>
    <row r="129" spans="1:10" ht="13.5">
      <c r="A129" s="77"/>
      <c r="B129" s="80">
        <v>1</v>
      </c>
      <c r="C129" s="80">
        <v>2</v>
      </c>
      <c r="D129" s="570">
        <v>3</v>
      </c>
      <c r="E129" s="572"/>
      <c r="F129" s="570">
        <v>4</v>
      </c>
      <c r="G129" s="572"/>
      <c r="H129" s="570">
        <v>5</v>
      </c>
      <c r="I129" s="572"/>
      <c r="J129" s="80" t="s">
        <v>346</v>
      </c>
    </row>
    <row r="130" spans="1:10" s="61" customFormat="1" ht="15.75" outlineLevel="1">
      <c r="A130" s="66"/>
      <c r="B130" s="67">
        <v>1</v>
      </c>
      <c r="C130" s="75" t="s">
        <v>701</v>
      </c>
      <c r="D130" s="603" t="s">
        <v>610</v>
      </c>
      <c r="E130" s="604"/>
      <c r="F130" s="608">
        <v>500</v>
      </c>
      <c r="G130" s="609"/>
      <c r="H130" s="610">
        <v>100</v>
      </c>
      <c r="I130" s="611"/>
      <c r="J130" s="82">
        <f>F130*H130</f>
        <v>50000</v>
      </c>
    </row>
    <row r="131" spans="1:10" s="61" customFormat="1" ht="15.75" outlineLevel="1">
      <c r="A131" s="66"/>
      <c r="B131" s="67"/>
      <c r="C131" s="66"/>
      <c r="D131" s="603"/>
      <c r="E131" s="604"/>
      <c r="F131" s="608"/>
      <c r="G131" s="609"/>
      <c r="H131" s="610"/>
      <c r="I131" s="611"/>
      <c r="J131" s="82">
        <f aca="true" t="shared" si="5" ref="J131:J137">F131*H131</f>
        <v>0</v>
      </c>
    </row>
    <row r="132" spans="1:10" s="61" customFormat="1" ht="15.75" outlineLevel="1">
      <c r="A132" s="66"/>
      <c r="B132" s="67"/>
      <c r="C132" s="66"/>
      <c r="D132" s="603"/>
      <c r="E132" s="604"/>
      <c r="F132" s="608"/>
      <c r="G132" s="609"/>
      <c r="H132" s="610"/>
      <c r="I132" s="611"/>
      <c r="J132" s="82">
        <f t="shared" si="5"/>
        <v>0</v>
      </c>
    </row>
    <row r="133" spans="1:10" s="61" customFormat="1" ht="15.75" outlineLevel="1">
      <c r="A133" s="66"/>
      <c r="B133" s="67"/>
      <c r="C133" s="66"/>
      <c r="D133" s="603"/>
      <c r="E133" s="604"/>
      <c r="F133" s="608"/>
      <c r="G133" s="609"/>
      <c r="H133" s="610"/>
      <c r="I133" s="611"/>
      <c r="J133" s="82">
        <f t="shared" si="5"/>
        <v>0</v>
      </c>
    </row>
    <row r="134" spans="1:10" s="61" customFormat="1" ht="15.75" outlineLevel="1">
      <c r="A134" s="66"/>
      <c r="B134" s="67"/>
      <c r="C134" s="66"/>
      <c r="D134" s="603"/>
      <c r="E134" s="604"/>
      <c r="F134" s="608"/>
      <c r="G134" s="609"/>
      <c r="H134" s="610"/>
      <c r="I134" s="611"/>
      <c r="J134" s="82">
        <f t="shared" si="5"/>
        <v>0</v>
      </c>
    </row>
    <row r="135" spans="1:10" s="61" customFormat="1" ht="15.75" outlineLevel="1">
      <c r="A135" s="66"/>
      <c r="B135" s="67"/>
      <c r="C135" s="66"/>
      <c r="D135" s="603"/>
      <c r="E135" s="604"/>
      <c r="F135" s="608"/>
      <c r="G135" s="609"/>
      <c r="H135" s="610"/>
      <c r="I135" s="611"/>
      <c r="J135" s="82">
        <f t="shared" si="5"/>
        <v>0</v>
      </c>
    </row>
    <row r="136" spans="1:10" s="61" customFormat="1" ht="15.75" outlineLevel="1">
      <c r="A136" s="66"/>
      <c r="B136" s="67"/>
      <c r="C136" s="66"/>
      <c r="D136" s="603"/>
      <c r="E136" s="604"/>
      <c r="F136" s="608"/>
      <c r="G136" s="609"/>
      <c r="H136" s="610"/>
      <c r="I136" s="611"/>
      <c r="J136" s="82">
        <f t="shared" si="5"/>
        <v>0</v>
      </c>
    </row>
    <row r="137" spans="1:10" s="61" customFormat="1" ht="15.75" outlineLevel="1">
      <c r="A137" s="66"/>
      <c r="B137" s="67"/>
      <c r="C137" s="66"/>
      <c r="D137" s="603"/>
      <c r="E137" s="604"/>
      <c r="F137" s="608"/>
      <c r="G137" s="609"/>
      <c r="H137" s="610"/>
      <c r="I137" s="611"/>
      <c r="J137" s="82">
        <f t="shared" si="5"/>
        <v>0</v>
      </c>
    </row>
    <row r="138" spans="1:10" s="61" customFormat="1" ht="15.75" outlineLevel="1">
      <c r="A138" s="66"/>
      <c r="B138" s="67"/>
      <c r="C138" s="66"/>
      <c r="D138" s="603"/>
      <c r="E138" s="604"/>
      <c r="F138" s="608"/>
      <c r="G138" s="609"/>
      <c r="H138" s="610"/>
      <c r="I138" s="611"/>
      <c r="J138" s="82"/>
    </row>
    <row r="139" spans="1:10" s="61" customFormat="1" ht="15.75" outlineLevel="1">
      <c r="A139" s="83" t="s">
        <v>312</v>
      </c>
      <c r="B139" s="84"/>
      <c r="C139" s="561" t="s">
        <v>312</v>
      </c>
      <c r="D139" s="561"/>
      <c r="E139" s="561"/>
      <c r="F139" s="561"/>
      <c r="G139" s="561"/>
      <c r="H139" s="561"/>
      <c r="I139" s="562"/>
      <c r="J139" s="76">
        <f>SUM(J130:J138)</f>
        <v>50000</v>
      </c>
    </row>
    <row r="140" spans="1:10" s="61" customFormat="1" ht="28.5" customHeight="1">
      <c r="A140" s="573" t="s">
        <v>532</v>
      </c>
      <c r="B140" s="574"/>
      <c r="C140" s="574"/>
      <c r="D140" s="574"/>
      <c r="E140" s="574"/>
      <c r="F140" s="574"/>
      <c r="G140" s="574"/>
      <c r="H140" s="574"/>
      <c r="I140" s="574"/>
      <c r="J140" s="607"/>
    </row>
    <row r="141" spans="1:10" ht="25.5">
      <c r="A141" s="77"/>
      <c r="B141" s="78" t="s">
        <v>296</v>
      </c>
      <c r="C141" s="63" t="s">
        <v>335</v>
      </c>
      <c r="D141" s="575" t="s">
        <v>336</v>
      </c>
      <c r="E141" s="577"/>
      <c r="F141" s="575" t="s">
        <v>337</v>
      </c>
      <c r="G141" s="577"/>
      <c r="H141" s="575" t="s">
        <v>347</v>
      </c>
      <c r="I141" s="577"/>
      <c r="J141" s="63" t="s">
        <v>340</v>
      </c>
    </row>
    <row r="142" spans="1:10" ht="13.5">
      <c r="A142" s="77"/>
      <c r="B142" s="80">
        <v>1</v>
      </c>
      <c r="C142" s="80">
        <v>2</v>
      </c>
      <c r="D142" s="570">
        <v>3</v>
      </c>
      <c r="E142" s="572"/>
      <c r="F142" s="570">
        <v>4</v>
      </c>
      <c r="G142" s="572"/>
      <c r="H142" s="570">
        <v>5</v>
      </c>
      <c r="I142" s="572"/>
      <c r="J142" s="80" t="s">
        <v>346</v>
      </c>
    </row>
    <row r="143" spans="1:10" s="61" customFormat="1" ht="15.75" outlineLevel="1">
      <c r="A143" s="66"/>
      <c r="B143" s="67"/>
      <c r="C143" s="75"/>
      <c r="D143" s="603"/>
      <c r="E143" s="604"/>
      <c r="F143" s="608"/>
      <c r="G143" s="609"/>
      <c r="H143" s="610"/>
      <c r="I143" s="611"/>
      <c r="J143" s="82">
        <f>F143*H143</f>
        <v>0</v>
      </c>
    </row>
    <row r="144" spans="1:10" s="61" customFormat="1" ht="15.75" outlineLevel="1">
      <c r="A144" s="66"/>
      <c r="B144" s="67"/>
      <c r="C144" s="66"/>
      <c r="D144" s="603"/>
      <c r="E144" s="604"/>
      <c r="F144" s="608"/>
      <c r="G144" s="609"/>
      <c r="H144" s="610"/>
      <c r="I144" s="611"/>
      <c r="J144" s="82">
        <f aca="true" t="shared" si="6" ref="J144:J150">F144*H144</f>
        <v>0</v>
      </c>
    </row>
    <row r="145" spans="1:10" s="61" customFormat="1" ht="15.75" outlineLevel="1">
      <c r="A145" s="66"/>
      <c r="B145" s="67"/>
      <c r="C145" s="66"/>
      <c r="D145" s="603"/>
      <c r="E145" s="604"/>
      <c r="F145" s="608"/>
      <c r="G145" s="609"/>
      <c r="H145" s="610"/>
      <c r="I145" s="611"/>
      <c r="J145" s="82">
        <f t="shared" si="6"/>
        <v>0</v>
      </c>
    </row>
    <row r="146" spans="1:10" s="61" customFormat="1" ht="15.75" outlineLevel="1">
      <c r="A146" s="66"/>
      <c r="B146" s="67"/>
      <c r="C146" s="66"/>
      <c r="D146" s="603"/>
      <c r="E146" s="604"/>
      <c r="F146" s="608"/>
      <c r="G146" s="609"/>
      <c r="H146" s="610"/>
      <c r="I146" s="611"/>
      <c r="J146" s="82">
        <f t="shared" si="6"/>
        <v>0</v>
      </c>
    </row>
    <row r="147" spans="1:10" s="61" customFormat="1" ht="15.75" outlineLevel="1">
      <c r="A147" s="66"/>
      <c r="B147" s="67"/>
      <c r="C147" s="66"/>
      <c r="D147" s="603"/>
      <c r="E147" s="604"/>
      <c r="F147" s="608"/>
      <c r="G147" s="609"/>
      <c r="H147" s="610"/>
      <c r="I147" s="611"/>
      <c r="J147" s="82">
        <f t="shared" si="6"/>
        <v>0</v>
      </c>
    </row>
    <row r="148" spans="1:10" s="61" customFormat="1" ht="15.75" outlineLevel="1">
      <c r="A148" s="66"/>
      <c r="B148" s="67"/>
      <c r="C148" s="66"/>
      <c r="D148" s="603"/>
      <c r="E148" s="604"/>
      <c r="F148" s="608"/>
      <c r="G148" s="609"/>
      <c r="H148" s="610"/>
      <c r="I148" s="611"/>
      <c r="J148" s="82">
        <f t="shared" si="6"/>
        <v>0</v>
      </c>
    </row>
    <row r="149" spans="1:10" s="61" customFormat="1" ht="15.75" outlineLevel="1">
      <c r="A149" s="66"/>
      <c r="B149" s="67"/>
      <c r="C149" s="66"/>
      <c r="D149" s="603"/>
      <c r="E149" s="604"/>
      <c r="F149" s="608"/>
      <c r="G149" s="609"/>
      <c r="H149" s="610"/>
      <c r="I149" s="611"/>
      <c r="J149" s="82">
        <f t="shared" si="6"/>
        <v>0</v>
      </c>
    </row>
    <row r="150" spans="1:10" s="61" customFormat="1" ht="15.75" outlineLevel="1">
      <c r="A150" s="66"/>
      <c r="B150" s="67"/>
      <c r="C150" s="66"/>
      <c r="D150" s="603"/>
      <c r="E150" s="604"/>
      <c r="F150" s="608"/>
      <c r="G150" s="609"/>
      <c r="H150" s="610"/>
      <c r="I150" s="611"/>
      <c r="J150" s="82">
        <f t="shared" si="6"/>
        <v>0</v>
      </c>
    </row>
    <row r="151" spans="1:10" s="61" customFormat="1" ht="15.75" outlineLevel="1">
      <c r="A151" s="66"/>
      <c r="B151" s="67"/>
      <c r="C151" s="66"/>
      <c r="D151" s="603"/>
      <c r="E151" s="604"/>
      <c r="F151" s="608"/>
      <c r="G151" s="609"/>
      <c r="H151" s="610"/>
      <c r="I151" s="611"/>
      <c r="J151" s="82"/>
    </row>
    <row r="152" spans="1:10" s="61" customFormat="1" ht="15.75" outlineLevel="1">
      <c r="A152" s="83" t="s">
        <v>312</v>
      </c>
      <c r="B152" s="84"/>
      <c r="C152" s="561" t="s">
        <v>312</v>
      </c>
      <c r="D152" s="561"/>
      <c r="E152" s="561"/>
      <c r="F152" s="561"/>
      <c r="G152" s="561"/>
      <c r="H152" s="561"/>
      <c r="I152" s="562"/>
      <c r="J152" s="76">
        <f>SUM(J143:J151)</f>
        <v>0</v>
      </c>
    </row>
    <row r="153" spans="1:10" s="61" customFormat="1" ht="28.5" customHeight="1">
      <c r="A153" s="573" t="s">
        <v>533</v>
      </c>
      <c r="B153" s="574"/>
      <c r="C153" s="574"/>
      <c r="D153" s="574"/>
      <c r="E153" s="574"/>
      <c r="F153" s="574"/>
      <c r="G153" s="574"/>
      <c r="H153" s="574"/>
      <c r="I153" s="574"/>
      <c r="J153" s="607"/>
    </row>
    <row r="154" spans="1:10" ht="25.5">
      <c r="A154" s="77"/>
      <c r="B154" s="78" t="s">
        <v>296</v>
      </c>
      <c r="C154" s="63" t="s">
        <v>335</v>
      </c>
      <c r="D154" s="575" t="s">
        <v>336</v>
      </c>
      <c r="E154" s="577"/>
      <c r="F154" s="575" t="s">
        <v>337</v>
      </c>
      <c r="G154" s="577"/>
      <c r="H154" s="575" t="s">
        <v>347</v>
      </c>
      <c r="I154" s="577"/>
      <c r="J154" s="63" t="s">
        <v>340</v>
      </c>
    </row>
    <row r="155" spans="1:10" ht="13.5">
      <c r="A155" s="77"/>
      <c r="B155" s="80">
        <v>1</v>
      </c>
      <c r="C155" s="80">
        <v>2</v>
      </c>
      <c r="D155" s="570">
        <v>3</v>
      </c>
      <c r="E155" s="572"/>
      <c r="F155" s="570">
        <v>4</v>
      </c>
      <c r="G155" s="572"/>
      <c r="H155" s="570">
        <v>5</v>
      </c>
      <c r="I155" s="572"/>
      <c r="J155" s="80" t="s">
        <v>346</v>
      </c>
    </row>
    <row r="156" spans="1:10" s="61" customFormat="1" ht="15.75" outlineLevel="1">
      <c r="A156" s="66"/>
      <c r="B156" s="67"/>
      <c r="C156" s="75"/>
      <c r="D156" s="603"/>
      <c r="E156" s="604"/>
      <c r="F156" s="608"/>
      <c r="G156" s="609"/>
      <c r="H156" s="610"/>
      <c r="I156" s="611"/>
      <c r="J156" s="82">
        <f>F156*H156</f>
        <v>0</v>
      </c>
    </row>
    <row r="157" spans="1:10" s="61" customFormat="1" ht="15.75" outlineLevel="1">
      <c r="A157" s="66"/>
      <c r="B157" s="67"/>
      <c r="C157" s="66"/>
      <c r="D157" s="603"/>
      <c r="E157" s="604"/>
      <c r="F157" s="608"/>
      <c r="G157" s="609"/>
      <c r="H157" s="610"/>
      <c r="I157" s="611"/>
      <c r="J157" s="82">
        <f aca="true" t="shared" si="7" ref="J157:J163">F157*H157</f>
        <v>0</v>
      </c>
    </row>
    <row r="158" spans="1:10" s="61" customFormat="1" ht="15.75" outlineLevel="1">
      <c r="A158" s="66"/>
      <c r="B158" s="67"/>
      <c r="C158" s="66"/>
      <c r="D158" s="603"/>
      <c r="E158" s="604"/>
      <c r="F158" s="608"/>
      <c r="G158" s="609"/>
      <c r="H158" s="610"/>
      <c r="I158" s="611"/>
      <c r="J158" s="82">
        <f t="shared" si="7"/>
        <v>0</v>
      </c>
    </row>
    <row r="159" spans="1:10" s="61" customFormat="1" ht="15.75" outlineLevel="1">
      <c r="A159" s="66"/>
      <c r="B159" s="67"/>
      <c r="C159" s="66"/>
      <c r="D159" s="603"/>
      <c r="E159" s="604"/>
      <c r="F159" s="608"/>
      <c r="G159" s="609"/>
      <c r="H159" s="610"/>
      <c r="I159" s="611"/>
      <c r="J159" s="82">
        <f t="shared" si="7"/>
        <v>0</v>
      </c>
    </row>
    <row r="160" spans="1:10" s="61" customFormat="1" ht="15.75" outlineLevel="1">
      <c r="A160" s="66"/>
      <c r="B160" s="67"/>
      <c r="C160" s="66"/>
      <c r="D160" s="603"/>
      <c r="E160" s="604"/>
      <c r="F160" s="608"/>
      <c r="G160" s="609"/>
      <c r="H160" s="610"/>
      <c r="I160" s="611"/>
      <c r="J160" s="82">
        <f t="shared" si="7"/>
        <v>0</v>
      </c>
    </row>
    <row r="161" spans="1:10" s="61" customFormat="1" ht="15.75" outlineLevel="1">
      <c r="A161" s="66"/>
      <c r="B161" s="67"/>
      <c r="C161" s="66"/>
      <c r="D161" s="603"/>
      <c r="E161" s="604"/>
      <c r="F161" s="608"/>
      <c r="G161" s="609"/>
      <c r="H161" s="610"/>
      <c r="I161" s="611"/>
      <c r="J161" s="82">
        <f t="shared" si="7"/>
        <v>0</v>
      </c>
    </row>
    <row r="162" spans="1:10" s="61" customFormat="1" ht="15.75" outlineLevel="1">
      <c r="A162" s="66"/>
      <c r="B162" s="67"/>
      <c r="C162" s="66"/>
      <c r="D162" s="603"/>
      <c r="E162" s="604"/>
      <c r="F162" s="608"/>
      <c r="G162" s="609"/>
      <c r="H162" s="610"/>
      <c r="I162" s="611"/>
      <c r="J162" s="82">
        <f t="shared" si="7"/>
        <v>0</v>
      </c>
    </row>
    <row r="163" spans="1:10" s="61" customFormat="1" ht="15.75" outlineLevel="1">
      <c r="A163" s="66"/>
      <c r="B163" s="67"/>
      <c r="C163" s="66"/>
      <c r="D163" s="603"/>
      <c r="E163" s="604"/>
      <c r="F163" s="608"/>
      <c r="G163" s="609"/>
      <c r="H163" s="610"/>
      <c r="I163" s="611"/>
      <c r="J163" s="82">
        <f t="shared" si="7"/>
        <v>0</v>
      </c>
    </row>
    <row r="164" spans="1:10" s="61" customFormat="1" ht="15.75" outlineLevel="1">
      <c r="A164" s="66"/>
      <c r="B164" s="67"/>
      <c r="C164" s="66"/>
      <c r="D164" s="603"/>
      <c r="E164" s="604"/>
      <c r="F164" s="608"/>
      <c r="G164" s="609"/>
      <c r="H164" s="610"/>
      <c r="I164" s="611"/>
      <c r="J164" s="82"/>
    </row>
    <row r="165" spans="1:10" s="61" customFormat="1" ht="15.75" outlineLevel="1">
      <c r="A165" s="83" t="s">
        <v>312</v>
      </c>
      <c r="B165" s="84"/>
      <c r="C165" s="561" t="s">
        <v>312</v>
      </c>
      <c r="D165" s="561"/>
      <c r="E165" s="561"/>
      <c r="F165" s="561"/>
      <c r="G165" s="561"/>
      <c r="H165" s="561"/>
      <c r="I165" s="562"/>
      <c r="J165" s="76">
        <f>SUM(J156:J164)</f>
        <v>0</v>
      </c>
    </row>
    <row r="166" spans="3:10" s="61" customFormat="1" ht="21" customHeight="1">
      <c r="C166" s="553" t="s">
        <v>354</v>
      </c>
      <c r="D166" s="553"/>
      <c r="E166" s="553"/>
      <c r="F166" s="553"/>
      <c r="G166" s="553"/>
      <c r="H166" s="553"/>
      <c r="I166" s="554"/>
      <c r="J166" s="103">
        <f>J30+J36+J49+J59+J62+J69+J87+J97+J104+J114+J126+J139+J152+J165</f>
        <v>506000</v>
      </c>
    </row>
    <row r="169" spans="2:10" ht="12.75">
      <c r="B169" s="79" t="s">
        <v>144</v>
      </c>
      <c r="D169" s="124"/>
      <c r="E169" s="124"/>
      <c r="F169" s="125"/>
      <c r="I169" s="124" t="s">
        <v>662</v>
      </c>
      <c r="J169" s="124"/>
    </row>
    <row r="170" spans="9:10" ht="12.75">
      <c r="I170" s="550" t="s">
        <v>355</v>
      </c>
      <c r="J170" s="550"/>
    </row>
    <row r="172" spans="2:10" ht="12.75">
      <c r="B172" s="79" t="s">
        <v>356</v>
      </c>
      <c r="D172" s="124"/>
      <c r="E172" s="124"/>
      <c r="F172" s="125"/>
      <c r="I172" s="124" t="s">
        <v>663</v>
      </c>
      <c r="J172" s="124"/>
    </row>
    <row r="173" spans="9:10" ht="12.75">
      <c r="I173" s="550" t="s">
        <v>355</v>
      </c>
      <c r="J173" s="550"/>
    </row>
    <row r="175" spans="2:10" ht="12.75">
      <c r="B175" s="79" t="s">
        <v>357</v>
      </c>
      <c r="C175" s="124"/>
      <c r="D175" s="124"/>
      <c r="F175" s="125"/>
      <c r="G175" s="124"/>
      <c r="I175" s="124"/>
      <c r="J175" s="124"/>
    </row>
    <row r="176" spans="3:10" ht="12.75">
      <c r="C176" s="550" t="s">
        <v>146</v>
      </c>
      <c r="D176" s="550"/>
      <c r="F176" s="552" t="s">
        <v>149</v>
      </c>
      <c r="G176" s="552"/>
      <c r="I176" s="550" t="s">
        <v>355</v>
      </c>
      <c r="J176" s="550"/>
    </row>
    <row r="178" ht="12.75">
      <c r="B178" s="79" t="s">
        <v>358</v>
      </c>
    </row>
  </sheetData>
  <sheetProtection/>
  <mergeCells count="323">
    <mergeCell ref="A140:J140"/>
    <mergeCell ref="H141:I141"/>
    <mergeCell ref="H135:I135"/>
    <mergeCell ref="D136:E136"/>
    <mergeCell ref="F136:G136"/>
    <mergeCell ref="H136:I136"/>
    <mergeCell ref="C139:I139"/>
    <mergeCell ref="D137:E137"/>
    <mergeCell ref="F137:G137"/>
    <mergeCell ref="H137:I137"/>
    <mergeCell ref="D141:E141"/>
    <mergeCell ref="D143:E143"/>
    <mergeCell ref="F143:G143"/>
    <mergeCell ref="H143:I143"/>
    <mergeCell ref="D138:E138"/>
    <mergeCell ref="F138:G138"/>
    <mergeCell ref="H138:I138"/>
    <mergeCell ref="H142:I142"/>
    <mergeCell ref="D142:E142"/>
    <mergeCell ref="F142:G142"/>
    <mergeCell ref="F141:G141"/>
    <mergeCell ref="D129:E129"/>
    <mergeCell ref="F129:G129"/>
    <mergeCell ref="H129:I129"/>
    <mergeCell ref="H132:I132"/>
    <mergeCell ref="D133:E133"/>
    <mergeCell ref="F133:G133"/>
    <mergeCell ref="H133:I133"/>
    <mergeCell ref="H131:I131"/>
    <mergeCell ref="F130:G130"/>
    <mergeCell ref="H130:I130"/>
    <mergeCell ref="D125:E125"/>
    <mergeCell ref="F125:G125"/>
    <mergeCell ref="H125:I125"/>
    <mergeCell ref="D128:E128"/>
    <mergeCell ref="F128:G128"/>
    <mergeCell ref="H128:I128"/>
    <mergeCell ref="D123:E123"/>
    <mergeCell ref="F123:G123"/>
    <mergeCell ref="H123:I123"/>
    <mergeCell ref="D124:E124"/>
    <mergeCell ref="F124:G124"/>
    <mergeCell ref="H124:I124"/>
    <mergeCell ref="D118:E118"/>
    <mergeCell ref="F118:G118"/>
    <mergeCell ref="H118:I118"/>
    <mergeCell ref="D119:E119"/>
    <mergeCell ref="F119:G119"/>
    <mergeCell ref="H119:I119"/>
    <mergeCell ref="A115:J115"/>
    <mergeCell ref="D116:E116"/>
    <mergeCell ref="F116:G116"/>
    <mergeCell ref="H116:I116"/>
    <mergeCell ref="D117:E117"/>
    <mergeCell ref="F117:G117"/>
    <mergeCell ref="H117:I117"/>
    <mergeCell ref="D164:E164"/>
    <mergeCell ref="F164:G164"/>
    <mergeCell ref="H164:I164"/>
    <mergeCell ref="C165:I165"/>
    <mergeCell ref="C166:I166"/>
    <mergeCell ref="D162:E162"/>
    <mergeCell ref="F162:G162"/>
    <mergeCell ref="H162:I162"/>
    <mergeCell ref="D163:E163"/>
    <mergeCell ref="F163:G163"/>
    <mergeCell ref="H163:I163"/>
    <mergeCell ref="D160:E160"/>
    <mergeCell ref="F160:G160"/>
    <mergeCell ref="H160:I160"/>
    <mergeCell ref="D161:E161"/>
    <mergeCell ref="F161:G161"/>
    <mergeCell ref="H161:I161"/>
    <mergeCell ref="D158:E158"/>
    <mergeCell ref="F158:G158"/>
    <mergeCell ref="H158:I158"/>
    <mergeCell ref="D159:E159"/>
    <mergeCell ref="F159:G159"/>
    <mergeCell ref="H159:I159"/>
    <mergeCell ref="D156:E156"/>
    <mergeCell ref="F156:G156"/>
    <mergeCell ref="H156:I156"/>
    <mergeCell ref="D157:E157"/>
    <mergeCell ref="F157:G157"/>
    <mergeCell ref="H157:I157"/>
    <mergeCell ref="C152:I152"/>
    <mergeCell ref="A153:J153"/>
    <mergeCell ref="D154:E154"/>
    <mergeCell ref="F154:G154"/>
    <mergeCell ref="H154:I154"/>
    <mergeCell ref="D155:E155"/>
    <mergeCell ref="F155:G155"/>
    <mergeCell ref="H155:I155"/>
    <mergeCell ref="D150:E150"/>
    <mergeCell ref="F150:G150"/>
    <mergeCell ref="H150:I150"/>
    <mergeCell ref="D151:E151"/>
    <mergeCell ref="F151:G151"/>
    <mergeCell ref="H151:I151"/>
    <mergeCell ref="D148:E148"/>
    <mergeCell ref="F148:G148"/>
    <mergeCell ref="H148:I148"/>
    <mergeCell ref="D149:E149"/>
    <mergeCell ref="F149:G149"/>
    <mergeCell ref="H149:I149"/>
    <mergeCell ref="D146:E146"/>
    <mergeCell ref="F146:G146"/>
    <mergeCell ref="H146:I146"/>
    <mergeCell ref="D147:E147"/>
    <mergeCell ref="F147:G147"/>
    <mergeCell ref="H147:I147"/>
    <mergeCell ref="D144:E144"/>
    <mergeCell ref="F144:G144"/>
    <mergeCell ref="H144:I144"/>
    <mergeCell ref="D145:E145"/>
    <mergeCell ref="F145:G145"/>
    <mergeCell ref="H145:I145"/>
    <mergeCell ref="D131:E131"/>
    <mergeCell ref="F131:G131"/>
    <mergeCell ref="D132:E132"/>
    <mergeCell ref="F132:G132"/>
    <mergeCell ref="D134:E134"/>
    <mergeCell ref="F134:G134"/>
    <mergeCell ref="H134:I134"/>
    <mergeCell ref="D135:E135"/>
    <mergeCell ref="F135:G135"/>
    <mergeCell ref="D120:E120"/>
    <mergeCell ref="F120:G120"/>
    <mergeCell ref="D121:E121"/>
    <mergeCell ref="F121:G121"/>
    <mergeCell ref="H121:I121"/>
    <mergeCell ref="D122:E122"/>
    <mergeCell ref="F122:G122"/>
    <mergeCell ref="H122:I122"/>
    <mergeCell ref="H14:J14"/>
    <mergeCell ref="E15:G15"/>
    <mergeCell ref="H15:J15"/>
    <mergeCell ref="B10:J10"/>
    <mergeCell ref="E12:G12"/>
    <mergeCell ref="H12:J12"/>
    <mergeCell ref="E13:G13"/>
    <mergeCell ref="H13:J13"/>
    <mergeCell ref="E14:G14"/>
    <mergeCell ref="I170:J170"/>
    <mergeCell ref="I173:J173"/>
    <mergeCell ref="C176:D176"/>
    <mergeCell ref="F176:G176"/>
    <mergeCell ref="I176:J176"/>
    <mergeCell ref="C114:I114"/>
    <mergeCell ref="H120:I120"/>
    <mergeCell ref="C126:I126"/>
    <mergeCell ref="A127:J127"/>
    <mergeCell ref="D130:E130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A105:J105"/>
    <mergeCell ref="D106:E106"/>
    <mergeCell ref="F106:G106"/>
    <mergeCell ref="H106:I106"/>
    <mergeCell ref="D107:E107"/>
    <mergeCell ref="F107:G107"/>
    <mergeCell ref="H107:I107"/>
    <mergeCell ref="A104:I104"/>
    <mergeCell ref="C101:F101"/>
    <mergeCell ref="H101:I101"/>
    <mergeCell ref="C102:F102"/>
    <mergeCell ref="H102:I102"/>
    <mergeCell ref="C103:F103"/>
    <mergeCell ref="H103:I103"/>
    <mergeCell ref="A97:I97"/>
    <mergeCell ref="A98:J98"/>
    <mergeCell ref="C99:F99"/>
    <mergeCell ref="H99:I99"/>
    <mergeCell ref="C100:F100"/>
    <mergeCell ref="H100:I100"/>
    <mergeCell ref="D94:E94"/>
    <mergeCell ref="H94:I94"/>
    <mergeCell ref="D95:E95"/>
    <mergeCell ref="H95:I95"/>
    <mergeCell ref="D96:E96"/>
    <mergeCell ref="H96:I96"/>
    <mergeCell ref="D91:E91"/>
    <mergeCell ref="H91:I91"/>
    <mergeCell ref="D92:E92"/>
    <mergeCell ref="H92:I92"/>
    <mergeCell ref="D93:E93"/>
    <mergeCell ref="H93:I93"/>
    <mergeCell ref="A87:I87"/>
    <mergeCell ref="A88:J88"/>
    <mergeCell ref="D89:E89"/>
    <mergeCell ref="H89:I89"/>
    <mergeCell ref="D90:E90"/>
    <mergeCell ref="H90:I90"/>
    <mergeCell ref="D84:E84"/>
    <mergeCell ref="H84:I84"/>
    <mergeCell ref="D85:E85"/>
    <mergeCell ref="H85:I85"/>
    <mergeCell ref="D86:E86"/>
    <mergeCell ref="H86:I86"/>
    <mergeCell ref="D81:E81"/>
    <mergeCell ref="H81:I81"/>
    <mergeCell ref="D82:E82"/>
    <mergeCell ref="H82:I82"/>
    <mergeCell ref="D83:E83"/>
    <mergeCell ref="H83:I83"/>
    <mergeCell ref="D78:E78"/>
    <mergeCell ref="H78:I78"/>
    <mergeCell ref="D79:E79"/>
    <mergeCell ref="H79:I79"/>
    <mergeCell ref="D80:E80"/>
    <mergeCell ref="H80:I80"/>
    <mergeCell ref="D75:E75"/>
    <mergeCell ref="H75:I75"/>
    <mergeCell ref="D76:E76"/>
    <mergeCell ref="H76:I76"/>
    <mergeCell ref="D77:E77"/>
    <mergeCell ref="H77:I77"/>
    <mergeCell ref="D72:E72"/>
    <mergeCell ref="H72:I72"/>
    <mergeCell ref="D73:E73"/>
    <mergeCell ref="H73:I73"/>
    <mergeCell ref="D74:E74"/>
    <mergeCell ref="H74:I74"/>
    <mergeCell ref="D68:E68"/>
    <mergeCell ref="H68:I68"/>
    <mergeCell ref="A69:I69"/>
    <mergeCell ref="A70:J70"/>
    <mergeCell ref="D71:E71"/>
    <mergeCell ref="H71:I71"/>
    <mergeCell ref="D65:E65"/>
    <mergeCell ref="H65:I65"/>
    <mergeCell ref="D66:E66"/>
    <mergeCell ref="H66:I66"/>
    <mergeCell ref="D67:E67"/>
    <mergeCell ref="H67:I67"/>
    <mergeCell ref="D61:E61"/>
    <mergeCell ref="H61:I61"/>
    <mergeCell ref="A62:I62"/>
    <mergeCell ref="A63:J63"/>
    <mergeCell ref="D64:E64"/>
    <mergeCell ref="H64:I64"/>
    <mergeCell ref="H56:I56"/>
    <mergeCell ref="H57:I57"/>
    <mergeCell ref="D58:E58"/>
    <mergeCell ref="H58:I58"/>
    <mergeCell ref="A59:I59"/>
    <mergeCell ref="A60:J60"/>
    <mergeCell ref="D52:E52"/>
    <mergeCell ref="H52:I52"/>
    <mergeCell ref="H53:I53"/>
    <mergeCell ref="D54:E54"/>
    <mergeCell ref="H54:I54"/>
    <mergeCell ref="H55:I55"/>
    <mergeCell ref="C48:F48"/>
    <mergeCell ref="H48:I48"/>
    <mergeCell ref="A49:I49"/>
    <mergeCell ref="A50:J50"/>
    <mergeCell ref="D51:E51"/>
    <mergeCell ref="H51:I51"/>
    <mergeCell ref="C45:F45"/>
    <mergeCell ref="H45:I45"/>
    <mergeCell ref="C46:F46"/>
    <mergeCell ref="H46:I46"/>
    <mergeCell ref="C47:F47"/>
    <mergeCell ref="H47:I47"/>
    <mergeCell ref="C42:F42"/>
    <mergeCell ref="H42:I42"/>
    <mergeCell ref="C43:F43"/>
    <mergeCell ref="H43:I43"/>
    <mergeCell ref="C44:F44"/>
    <mergeCell ref="H44:I44"/>
    <mergeCell ref="C39:F39"/>
    <mergeCell ref="H39:I39"/>
    <mergeCell ref="C40:F40"/>
    <mergeCell ref="H40:I40"/>
    <mergeCell ref="C41:F41"/>
    <mergeCell ref="H41:I41"/>
    <mergeCell ref="D35:E35"/>
    <mergeCell ref="F35:G35"/>
    <mergeCell ref="H35:I35"/>
    <mergeCell ref="C36:I36"/>
    <mergeCell ref="A37:J37"/>
    <mergeCell ref="C38:F38"/>
    <mergeCell ref="H38:I38"/>
    <mergeCell ref="D33:E33"/>
    <mergeCell ref="F33:G33"/>
    <mergeCell ref="H33:I33"/>
    <mergeCell ref="D34:E34"/>
    <mergeCell ref="F34:G34"/>
    <mergeCell ref="H34:I34"/>
    <mergeCell ref="E21:E22"/>
    <mergeCell ref="F21:H21"/>
    <mergeCell ref="A30:I30"/>
    <mergeCell ref="A31:J31"/>
    <mergeCell ref="D32:E32"/>
    <mergeCell ref="F32:G32"/>
    <mergeCell ref="H32:I32"/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1">
      <selection activeCell="L32" sqref="L32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244</v>
      </c>
    </row>
    <row r="2" ht="12.75">
      <c r="J2" s="126" t="s">
        <v>245</v>
      </c>
    </row>
    <row r="3" ht="12.75">
      <c r="J3" s="126"/>
    </row>
    <row r="4" ht="12.75">
      <c r="J4" s="126" t="s">
        <v>359</v>
      </c>
    </row>
    <row r="5" spans="2:10" s="60" customFormat="1" ht="18.75">
      <c r="B5" s="582" t="s">
        <v>291</v>
      </c>
      <c r="C5" s="582"/>
      <c r="D5" s="582"/>
      <c r="E5" s="582"/>
      <c r="F5" s="582"/>
      <c r="G5" s="582"/>
      <c r="H5" s="582"/>
      <c r="I5" s="582"/>
      <c r="J5" s="58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292</v>
      </c>
      <c r="E7" s="584" t="s">
        <v>466</v>
      </c>
      <c r="F7" s="584"/>
      <c r="G7" s="584"/>
      <c r="H7" s="584"/>
      <c r="I7" s="584"/>
      <c r="J7" s="584"/>
    </row>
    <row r="8" spans="2:10" s="60" customFormat="1" ht="19.5">
      <c r="B8" s="60" t="s">
        <v>293</v>
      </c>
      <c r="D8" s="584" t="s">
        <v>625</v>
      </c>
      <c r="E8" s="584"/>
      <c r="F8" s="584"/>
      <c r="G8" s="584"/>
      <c r="H8" s="584"/>
      <c r="I8" s="584"/>
      <c r="J8" s="584"/>
    </row>
    <row r="9" s="61" customFormat="1" ht="15.75">
      <c r="F9" s="62"/>
    </row>
    <row r="10" spans="2:10" s="61" customFormat="1" ht="15.75">
      <c r="B10" s="659" t="s">
        <v>494</v>
      </c>
      <c r="C10" s="659"/>
      <c r="D10" s="659"/>
      <c r="E10" s="659"/>
      <c r="F10" s="659"/>
      <c r="G10" s="659"/>
      <c r="H10" s="659"/>
      <c r="I10" s="659"/>
      <c r="J10" s="659"/>
    </row>
    <row r="11" s="61" customFormat="1" ht="15.75">
      <c r="F11" s="62"/>
    </row>
    <row r="12" spans="2:10" s="61" customFormat="1" ht="45" customHeight="1">
      <c r="B12" s="140" t="s">
        <v>296</v>
      </c>
      <c r="C12" s="140" t="s">
        <v>0</v>
      </c>
      <c r="D12" s="140" t="s">
        <v>495</v>
      </c>
      <c r="E12" s="649" t="s">
        <v>536</v>
      </c>
      <c r="F12" s="651"/>
      <c r="G12" s="140" t="s">
        <v>448</v>
      </c>
      <c r="H12" s="585" t="s">
        <v>477</v>
      </c>
      <c r="I12" s="585"/>
      <c r="J12" s="585"/>
    </row>
    <row r="13" spans="2:10" s="61" customFormat="1" ht="15.75">
      <c r="B13" s="140"/>
      <c r="C13" s="90" t="s">
        <v>467</v>
      </c>
      <c r="D13" s="140"/>
      <c r="E13" s="649"/>
      <c r="F13" s="651"/>
      <c r="G13" s="140"/>
      <c r="H13" s="649"/>
      <c r="I13" s="650"/>
      <c r="J13" s="651"/>
    </row>
    <row r="14" spans="2:10" s="61" customFormat="1" ht="15.75">
      <c r="B14" s="132"/>
      <c r="C14" s="66" t="s">
        <v>496</v>
      </c>
      <c r="D14" s="131">
        <v>207</v>
      </c>
      <c r="E14" s="652">
        <v>101.91</v>
      </c>
      <c r="F14" s="654"/>
      <c r="G14" s="133">
        <v>145</v>
      </c>
      <c r="H14" s="579">
        <f>D14*E14*G14</f>
        <v>3058828.65</v>
      </c>
      <c r="I14" s="579"/>
      <c r="J14" s="579"/>
    </row>
    <row r="15" spans="2:10" s="61" customFormat="1" ht="15.75">
      <c r="B15" s="132"/>
      <c r="C15" s="66" t="s">
        <v>451</v>
      </c>
      <c r="D15" s="131">
        <v>107</v>
      </c>
      <c r="E15" s="652">
        <v>121.56</v>
      </c>
      <c r="F15" s="654"/>
      <c r="G15" s="133">
        <v>145</v>
      </c>
      <c r="H15" s="579">
        <f>D15*E15*G15</f>
        <v>1886003.4</v>
      </c>
      <c r="I15" s="579"/>
      <c r="J15" s="579"/>
    </row>
    <row r="16" spans="2:10" s="61" customFormat="1" ht="15.75">
      <c r="B16" s="140"/>
      <c r="C16" s="90" t="s">
        <v>468</v>
      </c>
      <c r="D16" s="140"/>
      <c r="E16" s="649"/>
      <c r="F16" s="651"/>
      <c r="G16" s="140"/>
      <c r="H16" s="579"/>
      <c r="I16" s="579"/>
      <c r="J16" s="579"/>
    </row>
    <row r="17" spans="2:10" s="61" customFormat="1" ht="15.75">
      <c r="B17" s="132"/>
      <c r="C17" s="66" t="s">
        <v>496</v>
      </c>
      <c r="D17" s="131">
        <v>13</v>
      </c>
      <c r="E17" s="652">
        <v>50.96</v>
      </c>
      <c r="F17" s="654"/>
      <c r="G17" s="133">
        <v>145</v>
      </c>
      <c r="H17" s="579">
        <f>D17*E17*G17</f>
        <v>96059.6</v>
      </c>
      <c r="I17" s="579"/>
      <c r="J17" s="579"/>
    </row>
    <row r="18" spans="2:10" s="61" customFormat="1" ht="15.75">
      <c r="B18" s="132"/>
      <c r="C18" s="66" t="s">
        <v>451</v>
      </c>
      <c r="D18" s="131">
        <v>8</v>
      </c>
      <c r="E18" s="652">
        <v>60.78</v>
      </c>
      <c r="F18" s="654"/>
      <c r="G18" s="133">
        <v>145</v>
      </c>
      <c r="H18" s="579">
        <f>D18*E18*G18</f>
        <v>70504.8</v>
      </c>
      <c r="I18" s="579"/>
      <c r="J18" s="579"/>
    </row>
    <row r="19" spans="2:10" s="95" customFormat="1" ht="24" customHeight="1">
      <c r="B19" s="134"/>
      <c r="C19" s="134" t="s">
        <v>181</v>
      </c>
      <c r="D19" s="135">
        <f>SUM(D14:D18)</f>
        <v>335</v>
      </c>
      <c r="E19" s="655"/>
      <c r="F19" s="657"/>
      <c r="G19" s="136"/>
      <c r="H19" s="581">
        <v>5000000</v>
      </c>
      <c r="I19" s="581"/>
      <c r="J19" s="581"/>
    </row>
    <row r="20" s="61" customFormat="1" ht="15.75">
      <c r="F20" s="62"/>
    </row>
    <row r="21" spans="2:6" s="141" customFormat="1" ht="15.75">
      <c r="B21" s="141" t="s">
        <v>478</v>
      </c>
      <c r="F21" s="142"/>
    </row>
    <row r="22" s="141" customFormat="1" ht="15.75">
      <c r="F22" s="142"/>
    </row>
    <row r="23" spans="1:10" s="61" customFormat="1" ht="25.5" customHeight="1">
      <c r="A23" s="573" t="s">
        <v>534</v>
      </c>
      <c r="B23" s="574"/>
      <c r="C23" s="574"/>
      <c r="D23" s="574"/>
      <c r="E23" s="574"/>
      <c r="F23" s="574"/>
      <c r="G23" s="574"/>
      <c r="H23" s="574"/>
      <c r="I23" s="574"/>
      <c r="J23" s="607"/>
    </row>
    <row r="24" spans="1:10" ht="25.5">
      <c r="A24" s="77"/>
      <c r="B24" s="78" t="s">
        <v>296</v>
      </c>
      <c r="C24" s="63" t="s">
        <v>335</v>
      </c>
      <c r="D24" s="575" t="s">
        <v>447</v>
      </c>
      <c r="E24" s="577"/>
      <c r="F24" s="575" t="s">
        <v>535</v>
      </c>
      <c r="G24" s="577"/>
      <c r="H24" s="575" t="s">
        <v>448</v>
      </c>
      <c r="I24" s="577"/>
      <c r="J24" s="63" t="s">
        <v>340</v>
      </c>
    </row>
    <row r="25" spans="1:10" ht="13.5">
      <c r="A25" s="77"/>
      <c r="B25" s="80">
        <v>1</v>
      </c>
      <c r="C25" s="80">
        <v>2</v>
      </c>
      <c r="D25" s="570">
        <v>3</v>
      </c>
      <c r="E25" s="572"/>
      <c r="F25" s="570">
        <v>4</v>
      </c>
      <c r="G25" s="572"/>
      <c r="H25" s="570">
        <v>5</v>
      </c>
      <c r="I25" s="572"/>
      <c r="J25" s="80" t="s">
        <v>363</v>
      </c>
    </row>
    <row r="26" spans="1:10" s="95" customFormat="1" ht="47.25" outlineLevel="1">
      <c r="A26" s="90"/>
      <c r="B26" s="91">
        <v>1</v>
      </c>
      <c r="C26" s="90" t="s">
        <v>537</v>
      </c>
      <c r="D26" s="639">
        <f>D27+D28</f>
        <v>0</v>
      </c>
      <c r="E26" s="640"/>
      <c r="F26" s="641" t="s">
        <v>319</v>
      </c>
      <c r="G26" s="642"/>
      <c r="H26" s="643">
        <v>160</v>
      </c>
      <c r="I26" s="644"/>
      <c r="J26" s="117">
        <f>J27+J28</f>
        <v>0</v>
      </c>
    </row>
    <row r="27" spans="1:10" s="61" customFormat="1" ht="31.5" outlineLevel="1">
      <c r="A27" s="66"/>
      <c r="B27" s="67"/>
      <c r="C27" s="66" t="s">
        <v>450</v>
      </c>
      <c r="D27" s="605"/>
      <c r="E27" s="606"/>
      <c r="F27" s="608"/>
      <c r="G27" s="609"/>
      <c r="H27" s="610">
        <v>160</v>
      </c>
      <c r="I27" s="611"/>
      <c r="J27" s="82">
        <f>D27*F27*50%*H27</f>
        <v>0</v>
      </c>
    </row>
    <row r="28" spans="1:10" s="61" customFormat="1" ht="15.75" outlineLevel="1">
      <c r="A28" s="66"/>
      <c r="B28" s="67"/>
      <c r="C28" s="66" t="s">
        <v>451</v>
      </c>
      <c r="D28" s="605"/>
      <c r="E28" s="606"/>
      <c r="F28" s="608"/>
      <c r="G28" s="609"/>
      <c r="H28" s="610">
        <v>160</v>
      </c>
      <c r="I28" s="611"/>
      <c r="J28" s="82"/>
    </row>
    <row r="29" spans="1:10" s="95" customFormat="1" ht="47.25" outlineLevel="1">
      <c r="A29" s="90"/>
      <c r="B29" s="91">
        <v>2</v>
      </c>
      <c r="C29" s="90" t="s">
        <v>538</v>
      </c>
      <c r="D29" s="639"/>
      <c r="E29" s="640"/>
      <c r="F29" s="641"/>
      <c r="G29" s="642"/>
      <c r="H29" s="643">
        <v>160</v>
      </c>
      <c r="I29" s="644"/>
      <c r="J29" s="117">
        <f>J30+J31</f>
        <v>0</v>
      </c>
    </row>
    <row r="30" spans="1:10" s="61" customFormat="1" ht="31.5" outlineLevel="1">
      <c r="A30" s="66"/>
      <c r="B30" s="67"/>
      <c r="C30" s="66" t="s">
        <v>450</v>
      </c>
      <c r="D30" s="605"/>
      <c r="E30" s="606"/>
      <c r="F30" s="608"/>
      <c r="G30" s="609"/>
      <c r="H30" s="610">
        <v>99</v>
      </c>
      <c r="I30" s="611"/>
      <c r="J30" s="82"/>
    </row>
    <row r="31" spans="1:10" s="61" customFormat="1" ht="15.75" outlineLevel="1">
      <c r="A31" s="66"/>
      <c r="B31" s="67"/>
      <c r="C31" s="66" t="s">
        <v>451</v>
      </c>
      <c r="D31" s="605"/>
      <c r="E31" s="606"/>
      <c r="F31" s="608"/>
      <c r="G31" s="609"/>
      <c r="H31" s="610">
        <v>99</v>
      </c>
      <c r="I31" s="611"/>
      <c r="J31" s="82">
        <f>D31*F31*H31</f>
        <v>0</v>
      </c>
    </row>
    <row r="32" spans="1:10" s="61" customFormat="1" ht="15.75" outlineLevel="1">
      <c r="A32" s="83" t="s">
        <v>312</v>
      </c>
      <c r="B32" s="84"/>
      <c r="C32" s="561" t="s">
        <v>312</v>
      </c>
      <c r="D32" s="561"/>
      <c r="E32" s="561"/>
      <c r="F32" s="561"/>
      <c r="G32" s="561"/>
      <c r="H32" s="561"/>
      <c r="I32" s="562"/>
      <c r="J32" s="76">
        <f>J26+J29</f>
        <v>0</v>
      </c>
    </row>
    <row r="35" spans="2:10" ht="12.75">
      <c r="B35" s="79" t="s">
        <v>144</v>
      </c>
      <c r="D35" s="124"/>
      <c r="E35" s="124"/>
      <c r="F35" s="125"/>
      <c r="I35" s="124" t="s">
        <v>662</v>
      </c>
      <c r="J35" s="124"/>
    </row>
    <row r="36" spans="9:10" ht="12.75">
      <c r="I36" s="550" t="s">
        <v>355</v>
      </c>
      <c r="J36" s="550"/>
    </row>
    <row r="38" spans="2:10" ht="12.75">
      <c r="B38" s="79" t="s">
        <v>356</v>
      </c>
      <c r="D38" s="124"/>
      <c r="E38" s="124"/>
      <c r="F38" s="125"/>
      <c r="I38" s="124" t="s">
        <v>663</v>
      </c>
      <c r="J38" s="124"/>
    </row>
    <row r="39" spans="9:10" ht="12.75">
      <c r="I39" s="550" t="s">
        <v>355</v>
      </c>
      <c r="J39" s="550"/>
    </row>
    <row r="41" spans="2:10" ht="12.75">
      <c r="B41" s="79" t="s">
        <v>357</v>
      </c>
      <c r="C41" s="124"/>
      <c r="D41" s="124"/>
      <c r="F41" s="125">
        <v>530265</v>
      </c>
      <c r="G41" s="124"/>
      <c r="I41" s="124" t="s">
        <v>663</v>
      </c>
      <c r="J41" s="124"/>
    </row>
    <row r="42" spans="3:10" ht="12.75">
      <c r="C42" s="551" t="s">
        <v>146</v>
      </c>
      <c r="D42" s="551"/>
      <c r="F42" s="552" t="s">
        <v>149</v>
      </c>
      <c r="G42" s="552"/>
      <c r="I42" s="550" t="s">
        <v>355</v>
      </c>
      <c r="J42" s="550"/>
    </row>
    <row r="44" spans="2:3" ht="12.75">
      <c r="B44" s="79" t="s">
        <v>358</v>
      </c>
      <c r="C44" s="79" t="s">
        <v>612</v>
      </c>
    </row>
  </sheetData>
  <sheetProtection/>
  <mergeCells count="51">
    <mergeCell ref="E15:F15"/>
    <mergeCell ref="E19:F19"/>
    <mergeCell ref="E17:F17"/>
    <mergeCell ref="H17:J17"/>
    <mergeCell ref="E18:F18"/>
    <mergeCell ref="H18:J18"/>
    <mergeCell ref="H16:J16"/>
    <mergeCell ref="E16:F16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2020-11-23T03:32:33Z</cp:lastPrinted>
  <dcterms:created xsi:type="dcterms:W3CDTF">2011-01-11T10:25:48Z</dcterms:created>
  <dcterms:modified xsi:type="dcterms:W3CDTF">2020-11-23T03:32:42Z</dcterms:modified>
  <cp:category/>
  <cp:version/>
  <cp:contentType/>
  <cp:contentStatus/>
</cp:coreProperties>
</file>